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605" windowHeight="10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<sst xmlns="http://schemas.openxmlformats.org/spreadsheetml/2006/main" count="233" uniqueCount="100">
  <si>
    <t>Callsign</t>
  </si>
  <si>
    <t>Score</t>
  </si>
  <si>
    <t>Power</t>
  </si>
  <si>
    <t xml:space="preserve">Score </t>
  </si>
  <si>
    <t>Total Score</t>
  </si>
  <si>
    <t>Club Total</t>
  </si>
  <si>
    <t>NOTES:</t>
  </si>
  <si>
    <t>Contest 2013-2014</t>
  </si>
  <si>
    <t>ARRL September VHF Contest (Sep 14-16)</t>
  </si>
  <si>
    <t>ARRL Sweepstakes CW (Nov 2 - 4)</t>
  </si>
  <si>
    <t>CQ WW SSB DX Contest (Oct 26 - 27)</t>
  </si>
  <si>
    <t>CQ WW RTTY Contest (Sep 28 - 29)</t>
  </si>
  <si>
    <t>ARRL Sweepstakes Phone (Nov 16 - 18)</t>
  </si>
  <si>
    <t>CQ WW DX CW Contest (Nov 23 - 24)</t>
  </si>
  <si>
    <t>ARRL 160 Meter Contest (Dec 6 - 8)</t>
  </si>
  <si>
    <t>ARRL 10 Meter Contest (Dec 14 - 15)</t>
  </si>
  <si>
    <t>ARRL RTTY Roundup (Jan 4 - 5)</t>
  </si>
  <si>
    <t>ARRL January VHF Contest (Jan 17 - 19)</t>
  </si>
  <si>
    <t>CQ CW 160 Meter Contest (Jan 24 - 26)</t>
  </si>
  <si>
    <t>CQ WPX RTTY Contest (Feb 8 - 9)</t>
  </si>
  <si>
    <t>ARRL CW DX Contest (Feb 15 - 16)</t>
  </si>
  <si>
    <t>CQ SSB 160 Meter Contest (Feb 21 - 23)</t>
  </si>
  <si>
    <t>ARRL Phone DX Contest (Mar 1 - 2)</t>
  </si>
  <si>
    <t>Russian DX Contest  (Mar 15 - 16)</t>
  </si>
  <si>
    <t>CQ WW SSB WPX Contest (Mar 29 - 30)</t>
  </si>
  <si>
    <t>New England QSO Party  (May 3 - 4)</t>
  </si>
  <si>
    <t>CQ WW CW WPX Contest (May 24 - 25)</t>
  </si>
  <si>
    <t>ARRL June VHF Contest (Jun 14 -16)</t>
  </si>
  <si>
    <t>CQ WW VHF Contest (Jul 19 - 20)</t>
  </si>
  <si>
    <t>W1AN</t>
  </si>
  <si>
    <t>NG1G</t>
  </si>
  <si>
    <t>LP</t>
  </si>
  <si>
    <t>K3IU</t>
  </si>
  <si>
    <t>HP</t>
  </si>
  <si>
    <t>K1DM</t>
  </si>
  <si>
    <t>SOAB HP</t>
  </si>
  <si>
    <t>KI1G</t>
  </si>
  <si>
    <t>M-2 HP</t>
  </si>
  <si>
    <r>
      <t>W1DX</t>
    </r>
    <r>
      <rPr>
        <vertAlign val="superscript"/>
        <sz val="8"/>
        <rFont val="Arial"/>
        <family val="2"/>
      </rPr>
      <t>1</t>
    </r>
  </si>
  <si>
    <r>
      <t>KI1G</t>
    </r>
    <r>
      <rPr>
        <vertAlign val="superscript"/>
        <sz val="8"/>
        <rFont val="Arial"/>
        <family val="2"/>
      </rPr>
      <t>2</t>
    </r>
  </si>
  <si>
    <t>1. OPS: W1AN, NG1G, K1DM</t>
  </si>
  <si>
    <r>
      <t>K3IU</t>
    </r>
    <r>
      <rPr>
        <vertAlign val="superscript"/>
        <sz val="8"/>
        <rFont val="Arial"/>
        <family val="2"/>
      </rPr>
      <t>2</t>
    </r>
  </si>
  <si>
    <r>
      <t>K1DM</t>
    </r>
    <r>
      <rPr>
        <vertAlign val="superscript"/>
        <sz val="8"/>
        <rFont val="Arial"/>
        <family val="2"/>
      </rPr>
      <t>1,3</t>
    </r>
  </si>
  <si>
    <t>3. Includes W1DX share + 89,385 from home</t>
  </si>
  <si>
    <t>M-S HP</t>
  </si>
  <si>
    <r>
      <t>NG1G</t>
    </r>
    <r>
      <rPr>
        <vertAlign val="superscript"/>
        <sz val="8"/>
        <rFont val="Arial"/>
        <family val="2"/>
      </rPr>
      <t>1</t>
    </r>
  </si>
  <si>
    <t>at W1DX</t>
  </si>
  <si>
    <t>at KI1G</t>
  </si>
  <si>
    <r>
      <t>KS1J</t>
    </r>
    <r>
      <rPr>
        <vertAlign val="superscript"/>
        <sz val="8"/>
        <rFont val="Arial"/>
        <family val="2"/>
      </rPr>
      <t>2</t>
    </r>
  </si>
  <si>
    <r>
      <t>KB1RFJ</t>
    </r>
    <r>
      <rPr>
        <vertAlign val="superscript"/>
        <sz val="8"/>
        <rFont val="Arial"/>
        <family val="2"/>
      </rPr>
      <t>2</t>
    </r>
  </si>
  <si>
    <r>
      <t>K1SD</t>
    </r>
    <r>
      <rPr>
        <vertAlign val="superscript"/>
        <sz val="8"/>
        <rFont val="Arial"/>
        <family val="2"/>
      </rPr>
      <t>2,4</t>
    </r>
  </si>
  <si>
    <t>4. Includes W1DX share + 3,162 from home</t>
  </si>
  <si>
    <t>2. OPS: KI1G, K1SD, KS1J, K3IU, KB1RFJ</t>
  </si>
  <si>
    <r>
      <t>W1DX</t>
    </r>
    <r>
      <rPr>
        <vertAlign val="superscript"/>
        <sz val="8"/>
        <rFont val="Arial"/>
        <family val="2"/>
      </rPr>
      <t>5</t>
    </r>
  </si>
  <si>
    <t>5. OPS: W1AN, NG1G, K1DM, KB1RFJ, W1XX</t>
  </si>
  <si>
    <r>
      <t>NG1G</t>
    </r>
    <r>
      <rPr>
        <vertAlign val="superscript"/>
        <sz val="8"/>
        <rFont val="Arial"/>
        <family val="2"/>
      </rPr>
      <t>5</t>
    </r>
  </si>
  <si>
    <r>
      <t>K1DM</t>
    </r>
    <r>
      <rPr>
        <vertAlign val="superscript"/>
        <sz val="8"/>
        <rFont val="Arial"/>
        <family val="2"/>
      </rPr>
      <t>5,6</t>
    </r>
  </si>
  <si>
    <t>6. Includes W1DX share + 17,888 from home</t>
  </si>
  <si>
    <r>
      <t>KB1RFJ</t>
    </r>
    <r>
      <rPr>
        <vertAlign val="superscript"/>
        <sz val="8"/>
        <rFont val="Arial"/>
        <family val="2"/>
      </rPr>
      <t>5</t>
    </r>
  </si>
  <si>
    <r>
      <t>W1XX</t>
    </r>
    <r>
      <rPr>
        <vertAlign val="superscript"/>
        <sz val="8"/>
        <rFont val="Arial"/>
        <family val="2"/>
      </rPr>
      <t>5,7</t>
    </r>
  </si>
  <si>
    <t>7. Includes W1DX share + 137,394 from home</t>
  </si>
  <si>
    <t>K1SD</t>
  </si>
  <si>
    <t>SOAB(A) LP</t>
  </si>
  <si>
    <t>Home(LP)&amp;W1DX</t>
  </si>
  <si>
    <t>KS1J</t>
  </si>
  <si>
    <t>HP at KI1G</t>
  </si>
  <si>
    <t>HP at W1DX</t>
  </si>
  <si>
    <t>KA1VMG</t>
  </si>
  <si>
    <t>W1WBB</t>
  </si>
  <si>
    <t>SOAB LP</t>
  </si>
  <si>
    <t>SO QRP</t>
  </si>
  <si>
    <t>W1XX</t>
  </si>
  <si>
    <t>SO LP</t>
  </si>
  <si>
    <t>SOAB (HP)</t>
  </si>
  <si>
    <r>
      <t>W1XX</t>
    </r>
    <r>
      <rPr>
        <vertAlign val="superscript"/>
        <sz val="8"/>
        <rFont val="Arial"/>
        <family val="2"/>
      </rPr>
      <t>8</t>
    </r>
  </si>
  <si>
    <t>Multi-HP</t>
  </si>
  <si>
    <t>SO HP</t>
  </si>
  <si>
    <t>8. MultiOp W1XX, K1XA(non-member)</t>
  </si>
  <si>
    <r>
      <t>W1DX</t>
    </r>
    <r>
      <rPr>
        <vertAlign val="superscript"/>
        <sz val="8"/>
        <rFont val="Arial"/>
        <family val="2"/>
      </rPr>
      <t>9</t>
    </r>
  </si>
  <si>
    <r>
      <t>K3IU</t>
    </r>
    <r>
      <rPr>
        <vertAlign val="superscript"/>
        <sz val="8"/>
        <rFont val="Arial"/>
        <family val="2"/>
      </rPr>
      <t>10</t>
    </r>
  </si>
  <si>
    <t>10. K3IU@W1DX + 398,665 from Home</t>
  </si>
  <si>
    <t xml:space="preserve"> @W1DX</t>
  </si>
  <si>
    <r>
      <t>W1WBB</t>
    </r>
    <r>
      <rPr>
        <vertAlign val="superscript"/>
        <sz val="8"/>
        <rFont val="Arial"/>
        <family val="2"/>
      </rPr>
      <t>9</t>
    </r>
  </si>
  <si>
    <r>
      <t>K1DM</t>
    </r>
    <r>
      <rPr>
        <vertAlign val="superscript"/>
        <sz val="8"/>
        <rFont val="Arial"/>
        <family val="2"/>
      </rPr>
      <t>11</t>
    </r>
  </si>
  <si>
    <t>W1DX &amp; Home</t>
  </si>
  <si>
    <t>11. K1DM@W1DX + 20,410 from home (HP)</t>
  </si>
  <si>
    <t>9. OPS: W1AN, K1DM, W1WBB, K3IU</t>
  </si>
  <si>
    <t>W1CTN</t>
  </si>
  <si>
    <t>SO(A) HP</t>
  </si>
  <si>
    <t>SO SSB LP</t>
  </si>
  <si>
    <t>SO HP CW</t>
  </si>
  <si>
    <t>SOA LP CW</t>
  </si>
  <si>
    <t>SOLP SSB</t>
  </si>
  <si>
    <t>SO(A) LP</t>
  </si>
  <si>
    <t>SO(U) LP</t>
  </si>
  <si>
    <t>SOAB(a) HP</t>
  </si>
  <si>
    <t>SOAB(U) HP</t>
  </si>
  <si>
    <t>SO6M HP</t>
  </si>
  <si>
    <t>SO6M LP</t>
  </si>
  <si>
    <t>SO (A) HP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</si>
</sst>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33" borderId="11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3" fontId="1" fillId="35" borderId="14" xfId="0" applyNumberFormat="1" applyFont="1" applyFill="1" applyBorder="1" applyAlignment="1">
      <alignment horizontal="right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5" fillId="35" borderId="17" xfId="0" applyNumberFormat="1" applyFont="1" applyFill="1" applyBorder="1" applyAlignment="1">
      <alignment horizontal="center"/>
    </xf>
    <xf numFmtId="3" fontId="5" fillId="35" borderId="18" xfId="0" applyNumberFormat="1" applyFont="1" applyFill="1" applyBorder="1" applyAlignment="1">
      <alignment horizontal="center"/>
    </xf>
    <xf numFmtId="3" fontId="5" fillId="35" borderId="19" xfId="0" applyNumberFormat="1" applyFont="1" applyFill="1" applyBorder="1" applyAlignment="1">
      <alignment horizontal="center"/>
    </xf>
    <xf numFmtId="3" fontId="5" fillId="35" borderId="16" xfId="0" applyNumberFormat="1" applyFont="1" applyFill="1" applyBorder="1" applyAlignment="1">
      <alignment horizontal="center"/>
    </xf>
    <xf numFmtId="3" fontId="5" fillId="35" borderId="13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48" fillId="0" borderId="0" xfId="0" applyNumberFormat="1" applyFont="1" applyAlignment="1">
      <alignment/>
    </xf>
    <xf numFmtId="3" fontId="48" fillId="0" borderId="0" xfId="0" applyNumberFormat="1" applyFont="1" applyFill="1" applyAlignment="1">
      <alignment/>
    </xf>
    <xf numFmtId="3" fontId="2" fillId="36" borderId="20" xfId="0" applyNumberFormat="1" applyFont="1" applyFill="1" applyBorder="1" applyAlignment="1">
      <alignment horizontal="center"/>
    </xf>
    <xf numFmtId="3" fontId="2" fillId="36" borderId="21" xfId="0" applyNumberFormat="1" applyFont="1" applyFill="1" applyBorder="1" applyAlignment="1">
      <alignment horizontal="center"/>
    </xf>
    <xf numFmtId="3" fontId="2" fillId="36" borderId="14" xfId="0" applyNumberFormat="1" applyFont="1" applyFill="1" applyBorder="1" applyAlignment="1">
      <alignment horizontal="center"/>
    </xf>
    <xf numFmtId="3" fontId="2" fillId="36" borderId="15" xfId="0" applyNumberFormat="1" applyFont="1" applyFill="1" applyBorder="1" applyAlignment="1">
      <alignment horizontal="center"/>
    </xf>
    <xf numFmtId="3" fontId="2" fillId="36" borderId="16" xfId="0" applyNumberFormat="1" applyFont="1" applyFill="1" applyBorder="1" applyAlignment="1">
      <alignment horizontal="center"/>
    </xf>
    <xf numFmtId="3" fontId="2" fillId="36" borderId="13" xfId="0" applyNumberFormat="1" applyFont="1" applyFill="1" applyBorder="1" applyAlignment="1">
      <alignment horizontal="center"/>
    </xf>
    <xf numFmtId="3" fontId="6" fillId="37" borderId="22" xfId="0" applyNumberFormat="1" applyFont="1" applyFill="1" applyBorder="1" applyAlignment="1">
      <alignment/>
    </xf>
    <xf numFmtId="3" fontId="6" fillId="37" borderId="23" xfId="0" applyNumberFormat="1" applyFont="1" applyFill="1" applyBorder="1" applyAlignment="1">
      <alignment/>
    </xf>
    <xf numFmtId="3" fontId="1" fillId="0" borderId="24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36" borderId="26" xfId="0" applyNumberFormat="1" applyFont="1" applyFill="1" applyBorder="1" applyAlignment="1">
      <alignment horizontal="center"/>
    </xf>
    <xf numFmtId="3" fontId="1" fillId="36" borderId="25" xfId="0" applyNumberFormat="1" applyFont="1" applyFill="1" applyBorder="1" applyAlignment="1">
      <alignment horizontal="center"/>
    </xf>
    <xf numFmtId="3" fontId="1" fillId="36" borderId="11" xfId="0" applyNumberFormat="1" applyFont="1" applyFill="1" applyBorder="1" applyAlignment="1">
      <alignment horizontal="center"/>
    </xf>
    <xf numFmtId="3" fontId="3" fillId="37" borderId="27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8" fillId="0" borderId="13" xfId="0" applyNumberFormat="1" applyFont="1" applyBorder="1" applyAlignment="1">
      <alignment horizontal="center"/>
    </xf>
    <xf numFmtId="3" fontId="0" fillId="36" borderId="0" xfId="0" applyNumberFormat="1" applyFill="1" applyAlignment="1">
      <alignment horizontal="center"/>
    </xf>
    <xf numFmtId="3" fontId="8" fillId="36" borderId="13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3" fontId="2" fillId="0" borderId="0" xfId="0" applyNumberFormat="1" applyFont="1" applyAlignment="1">
      <alignment wrapText="1"/>
    </xf>
    <xf numFmtId="0" fontId="0" fillId="0" borderId="0" xfId="0" applyAlignment="1">
      <alignment/>
    </xf>
    <xf numFmtId="3" fontId="2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9"/>
  <sheetViews>
    <sheetView tabSelected="1" zoomScale="120" zoomScaleNormal="120" workbookViewId="0" topLeftCell="A1">
      <pane xSplit="1" topLeftCell="B1" activePane="topRight" state="frozen"/>
      <selection pane="topLeft" activeCell="A1" sqref="A1"/>
      <selection pane="topRight" activeCell="B12" sqref="B12"/>
    </sheetView>
  </sheetViews>
  <sheetFormatPr defaultColWidth="9.140625" defaultRowHeight="12.75"/>
  <cols>
    <col min="1" max="1" width="31.57421875" style="1" customWidth="1"/>
    <col min="2" max="24" width="10.7109375" style="2" customWidth="1"/>
    <col min="25" max="25" width="9.57421875" style="2" customWidth="1"/>
    <col min="26" max="26" width="12.140625" style="2" customWidth="1"/>
    <col min="27" max="58" width="10.7109375" style="2" customWidth="1"/>
    <col min="59" max="59" width="14.8515625" style="1" customWidth="1"/>
    <col min="60" max="61" width="9.140625" style="1" customWidth="1"/>
    <col min="62" max="62" width="18.28125" style="1" customWidth="1"/>
    <col min="63" max="16384" width="9.140625" style="1" customWidth="1"/>
  </cols>
  <sheetData>
    <row r="1" spans="1:62" ht="15.75" thickBot="1">
      <c r="A1" s="4" t="s">
        <v>7</v>
      </c>
      <c r="B1" s="30" t="s">
        <v>0</v>
      </c>
      <c r="C1" s="31" t="s">
        <v>1</v>
      </c>
      <c r="D1" s="32" t="s">
        <v>2</v>
      </c>
      <c r="E1" s="33" t="s">
        <v>0</v>
      </c>
      <c r="F1" s="34" t="s">
        <v>3</v>
      </c>
      <c r="G1" s="35" t="s">
        <v>2</v>
      </c>
      <c r="H1" s="3" t="s">
        <v>0</v>
      </c>
      <c r="I1" s="31" t="s">
        <v>1</v>
      </c>
      <c r="J1" s="32" t="s">
        <v>2</v>
      </c>
      <c r="K1" s="33" t="s">
        <v>0</v>
      </c>
      <c r="L1" s="34" t="s">
        <v>3</v>
      </c>
      <c r="M1" s="35" t="s">
        <v>2</v>
      </c>
      <c r="N1" s="3" t="s">
        <v>0</v>
      </c>
      <c r="O1" s="31" t="s">
        <v>1</v>
      </c>
      <c r="P1" s="32" t="s">
        <v>2</v>
      </c>
      <c r="Q1" s="33" t="s">
        <v>0</v>
      </c>
      <c r="R1" s="34" t="s">
        <v>3</v>
      </c>
      <c r="S1" s="35" t="s">
        <v>2</v>
      </c>
      <c r="T1" s="3" t="s">
        <v>0</v>
      </c>
      <c r="U1" s="31" t="s">
        <v>1</v>
      </c>
      <c r="V1" s="32" t="s">
        <v>2</v>
      </c>
      <c r="W1" s="33" t="s">
        <v>0</v>
      </c>
      <c r="X1" s="34" t="s">
        <v>3</v>
      </c>
      <c r="Y1" s="35" t="s">
        <v>2</v>
      </c>
      <c r="Z1" s="3" t="s">
        <v>0</v>
      </c>
      <c r="AA1" s="31" t="s">
        <v>1</v>
      </c>
      <c r="AB1" s="32" t="s">
        <v>2</v>
      </c>
      <c r="AC1" s="33" t="s">
        <v>0</v>
      </c>
      <c r="AD1" s="34" t="s">
        <v>3</v>
      </c>
      <c r="AE1" s="35" t="s">
        <v>2</v>
      </c>
      <c r="AF1" s="3" t="s">
        <v>0</v>
      </c>
      <c r="AG1" s="31" t="s">
        <v>1</v>
      </c>
      <c r="AH1" s="32" t="s">
        <v>2</v>
      </c>
      <c r="AI1" s="33" t="s">
        <v>0</v>
      </c>
      <c r="AJ1" s="34" t="s">
        <v>3</v>
      </c>
      <c r="AK1" s="35" t="s">
        <v>2</v>
      </c>
      <c r="AL1" s="3" t="s">
        <v>0</v>
      </c>
      <c r="AM1" s="31" t="s">
        <v>1</v>
      </c>
      <c r="AN1" s="32" t="s">
        <v>2</v>
      </c>
      <c r="AO1" s="33" t="s">
        <v>0</v>
      </c>
      <c r="AP1" s="34" t="s">
        <v>3</v>
      </c>
      <c r="AQ1" s="35" t="s">
        <v>2</v>
      </c>
      <c r="AR1" s="3" t="s">
        <v>0</v>
      </c>
      <c r="AS1" s="31" t="s">
        <v>1</v>
      </c>
      <c r="AT1" s="32" t="s">
        <v>2</v>
      </c>
      <c r="AU1" s="33" t="s">
        <v>0</v>
      </c>
      <c r="AV1" s="34" t="s">
        <v>3</v>
      </c>
      <c r="AW1" s="35" t="s">
        <v>2</v>
      </c>
      <c r="AX1" s="3" t="s">
        <v>0</v>
      </c>
      <c r="AY1" s="31" t="s">
        <v>1</v>
      </c>
      <c r="AZ1" s="32" t="s">
        <v>2</v>
      </c>
      <c r="BA1" s="33" t="s">
        <v>0</v>
      </c>
      <c r="BB1" s="34" t="s">
        <v>3</v>
      </c>
      <c r="BC1" s="35" t="s">
        <v>2</v>
      </c>
      <c r="BD1" s="3" t="s">
        <v>0</v>
      </c>
      <c r="BE1" s="31" t="s">
        <v>1</v>
      </c>
      <c r="BF1" s="32" t="s">
        <v>2</v>
      </c>
      <c r="BG1" s="33" t="s">
        <v>0</v>
      </c>
      <c r="BH1" s="34" t="s">
        <v>3</v>
      </c>
      <c r="BI1" s="35" t="s">
        <v>2</v>
      </c>
      <c r="BJ1" s="36" t="s">
        <v>5</v>
      </c>
    </row>
    <row r="2" spans="1:62" ht="13.5" thickTop="1">
      <c r="A2" s="5" t="s">
        <v>8</v>
      </c>
      <c r="B2" s="41" t="s">
        <v>29</v>
      </c>
      <c r="C2" s="42">
        <v>3336</v>
      </c>
      <c r="D2" s="43" t="s">
        <v>76</v>
      </c>
      <c r="E2" s="22" t="s">
        <v>30</v>
      </c>
      <c r="F2" s="23">
        <v>144</v>
      </c>
      <c r="G2" s="24" t="s">
        <v>31</v>
      </c>
      <c r="H2" s="42" t="s">
        <v>32</v>
      </c>
      <c r="I2" s="42">
        <v>319</v>
      </c>
      <c r="J2" s="43" t="s">
        <v>33</v>
      </c>
      <c r="K2" s="22" t="s">
        <v>34</v>
      </c>
      <c r="L2" s="23">
        <v>152</v>
      </c>
      <c r="M2" s="24" t="s">
        <v>35</v>
      </c>
      <c r="N2" s="42" t="s">
        <v>36</v>
      </c>
      <c r="O2" s="42"/>
      <c r="P2" s="43"/>
      <c r="Q2" s="22"/>
      <c r="R2" s="23"/>
      <c r="S2" s="24"/>
      <c r="T2" s="42"/>
      <c r="U2" s="42"/>
      <c r="V2" s="43"/>
      <c r="W2" s="22"/>
      <c r="X2" s="23"/>
      <c r="Y2" s="24"/>
      <c r="Z2" s="42"/>
      <c r="AA2" s="42"/>
      <c r="AB2" s="43"/>
      <c r="AC2" s="22"/>
      <c r="AD2" s="23"/>
      <c r="AE2" s="24"/>
      <c r="AF2" s="42"/>
      <c r="AG2" s="42"/>
      <c r="AH2" s="43"/>
      <c r="AI2" s="22"/>
      <c r="AJ2" s="23"/>
      <c r="AK2" s="24"/>
      <c r="AL2" s="42"/>
      <c r="AM2" s="42"/>
      <c r="AN2" s="43"/>
      <c r="AO2" s="22"/>
      <c r="AP2" s="23"/>
      <c r="AQ2" s="24"/>
      <c r="AR2" s="42"/>
      <c r="AS2" s="42"/>
      <c r="AT2" s="43"/>
      <c r="AU2" s="22"/>
      <c r="AV2" s="23"/>
      <c r="AW2" s="24"/>
      <c r="AX2" s="42"/>
      <c r="AY2" s="42"/>
      <c r="AZ2" s="43"/>
      <c r="BA2" s="22"/>
      <c r="BB2" s="23"/>
      <c r="BC2" s="24"/>
      <c r="BD2" s="42"/>
      <c r="BE2" s="42"/>
      <c r="BF2" s="43"/>
      <c r="BG2" s="22"/>
      <c r="BH2" s="23"/>
      <c r="BI2" s="24"/>
      <c r="BJ2" s="29">
        <f aca="true" t="shared" si="0" ref="BJ2:BJ22">SUM(B2:BI2)</f>
        <v>3951</v>
      </c>
    </row>
    <row r="3" spans="1:62" ht="12.75">
      <c r="A3" s="6" t="s">
        <v>11</v>
      </c>
      <c r="B3" s="37" t="s">
        <v>38</v>
      </c>
      <c r="C3" s="38">
        <f>3564160/3</f>
        <v>1188053.3333333333</v>
      </c>
      <c r="D3" s="39" t="s">
        <v>44</v>
      </c>
      <c r="E3" s="25" t="s">
        <v>45</v>
      </c>
      <c r="F3" s="26">
        <f>3564160/3</f>
        <v>1188053.3333333333</v>
      </c>
      <c r="G3" s="27" t="s">
        <v>66</v>
      </c>
      <c r="H3" s="38" t="s">
        <v>41</v>
      </c>
      <c r="I3" s="38">
        <f>8880003/5</f>
        <v>1776000.6</v>
      </c>
      <c r="J3" s="39" t="s">
        <v>47</v>
      </c>
      <c r="K3" s="25" t="s">
        <v>42</v>
      </c>
      <c r="L3" s="26">
        <f>(3564160/3)+89385</f>
        <v>1277438.3333333333</v>
      </c>
      <c r="M3" s="27" t="s">
        <v>66</v>
      </c>
      <c r="N3" s="38" t="s">
        <v>39</v>
      </c>
      <c r="O3" s="38">
        <f>8880003/5</f>
        <v>1776000.6</v>
      </c>
      <c r="P3" s="39" t="s">
        <v>37</v>
      </c>
      <c r="Q3" s="25" t="s">
        <v>50</v>
      </c>
      <c r="R3" s="26">
        <f>(8880003/5+3162)</f>
        <v>1779162.6</v>
      </c>
      <c r="S3" s="27" t="s">
        <v>47</v>
      </c>
      <c r="T3" s="38" t="s">
        <v>48</v>
      </c>
      <c r="U3" s="38">
        <f>8880003/5</f>
        <v>1776000.6</v>
      </c>
      <c r="V3" s="39" t="s">
        <v>65</v>
      </c>
      <c r="W3" s="25" t="s">
        <v>49</v>
      </c>
      <c r="X3" s="26">
        <f>8880003/5</f>
        <v>1776000.6</v>
      </c>
      <c r="Y3" s="27" t="s">
        <v>47</v>
      </c>
      <c r="Z3" s="38"/>
      <c r="AA3" s="38"/>
      <c r="AB3" s="39"/>
      <c r="AC3" s="25"/>
      <c r="AD3" s="26"/>
      <c r="AE3" s="27"/>
      <c r="AF3" s="38"/>
      <c r="AG3" s="38"/>
      <c r="AH3" s="39"/>
      <c r="AI3" s="25"/>
      <c r="AJ3" s="26"/>
      <c r="AK3" s="27"/>
      <c r="AL3" s="38"/>
      <c r="AM3" s="40"/>
      <c r="AN3" s="38"/>
      <c r="AO3" s="25"/>
      <c r="AP3" s="26"/>
      <c r="AQ3" s="27"/>
      <c r="AR3" s="38"/>
      <c r="AS3" s="38"/>
      <c r="AT3" s="39"/>
      <c r="AU3" s="25"/>
      <c r="AV3" s="26"/>
      <c r="AW3" s="27"/>
      <c r="AX3" s="38"/>
      <c r="AY3" s="38"/>
      <c r="AZ3" s="39"/>
      <c r="BA3" s="25"/>
      <c r="BB3" s="26"/>
      <c r="BC3" s="27"/>
      <c r="BD3" s="38"/>
      <c r="BE3" s="38"/>
      <c r="BF3" s="39"/>
      <c r="BG3" s="25"/>
      <c r="BH3" s="26"/>
      <c r="BI3" s="27"/>
      <c r="BJ3" s="28">
        <f t="shared" si="0"/>
        <v>12536709.999999998</v>
      </c>
    </row>
    <row r="4" spans="1:62" ht="12.75">
      <c r="A4" s="7" t="s">
        <v>10</v>
      </c>
      <c r="B4" s="9" t="s">
        <v>53</v>
      </c>
      <c r="C4" s="10">
        <f>4625652/5</f>
        <v>925130.4</v>
      </c>
      <c r="D4" s="11" t="s">
        <v>37</v>
      </c>
      <c r="E4" s="25" t="s">
        <v>55</v>
      </c>
      <c r="F4" s="26">
        <f>4625652/5</f>
        <v>925130.4</v>
      </c>
      <c r="G4" s="27" t="s">
        <v>66</v>
      </c>
      <c r="H4" s="10"/>
      <c r="I4" s="10"/>
      <c r="J4" s="11"/>
      <c r="K4" s="25" t="s">
        <v>56</v>
      </c>
      <c r="L4" s="26">
        <f>(4625652/5)+17888</f>
        <v>943018.4</v>
      </c>
      <c r="M4" s="27" t="s">
        <v>66</v>
      </c>
      <c r="N4" s="10"/>
      <c r="O4" s="10"/>
      <c r="P4" s="11"/>
      <c r="Q4" s="25" t="s">
        <v>61</v>
      </c>
      <c r="R4" s="26">
        <v>1711206</v>
      </c>
      <c r="S4" s="27" t="s">
        <v>62</v>
      </c>
      <c r="T4" s="10" t="s">
        <v>64</v>
      </c>
      <c r="U4" s="10">
        <v>2887723</v>
      </c>
      <c r="V4" s="11" t="s">
        <v>69</v>
      </c>
      <c r="W4" s="25" t="s">
        <v>58</v>
      </c>
      <c r="X4" s="26">
        <f>4625652/5</f>
        <v>925130.4</v>
      </c>
      <c r="Y4" s="27" t="s">
        <v>46</v>
      </c>
      <c r="Z4" s="10" t="s">
        <v>59</v>
      </c>
      <c r="AA4" s="10">
        <f>4625652/5+137394</f>
        <v>1062524.4</v>
      </c>
      <c r="AB4" s="45" t="s">
        <v>63</v>
      </c>
      <c r="AC4" s="25" t="s">
        <v>67</v>
      </c>
      <c r="AD4" s="26">
        <v>9384</v>
      </c>
      <c r="AE4" s="27" t="s">
        <v>69</v>
      </c>
      <c r="AF4" s="10" t="s">
        <v>68</v>
      </c>
      <c r="AG4" s="10">
        <v>19516</v>
      </c>
      <c r="AH4" s="11" t="s">
        <v>69</v>
      </c>
      <c r="AI4" s="25"/>
      <c r="AJ4" s="26"/>
      <c r="AK4" s="27"/>
      <c r="AL4" s="10"/>
      <c r="AM4" s="10"/>
      <c r="AN4" s="11"/>
      <c r="AO4" s="25"/>
      <c r="AP4" s="26"/>
      <c r="AQ4" s="27"/>
      <c r="AR4" s="10"/>
      <c r="AS4" s="10"/>
      <c r="AT4" s="11"/>
      <c r="AU4" s="25"/>
      <c r="AV4" s="26"/>
      <c r="AW4" s="27"/>
      <c r="AX4" s="10"/>
      <c r="AY4" s="10"/>
      <c r="AZ4" s="11"/>
      <c r="BA4" s="25"/>
      <c r="BB4" s="26"/>
      <c r="BC4" s="27"/>
      <c r="BD4" s="10"/>
      <c r="BE4" s="10"/>
      <c r="BF4" s="11"/>
      <c r="BG4" s="25"/>
      <c r="BH4" s="26"/>
      <c r="BI4" s="27"/>
      <c r="BJ4" s="28">
        <f>SUM(B4:BI4)</f>
        <v>9408763</v>
      </c>
    </row>
    <row r="5" spans="1:62" ht="12.75">
      <c r="A5" s="6" t="s">
        <v>9</v>
      </c>
      <c r="B5" s="19" t="s">
        <v>29</v>
      </c>
      <c r="C5" s="10">
        <v>51300</v>
      </c>
      <c r="D5" s="11" t="s">
        <v>72</v>
      </c>
      <c r="E5" s="46"/>
      <c r="F5" s="26"/>
      <c r="G5" s="27"/>
      <c r="H5" s="10" t="s">
        <v>32</v>
      </c>
      <c r="I5" s="10">
        <v>110556</v>
      </c>
      <c r="J5" s="11" t="s">
        <v>35</v>
      </c>
      <c r="K5" s="25" t="s">
        <v>34</v>
      </c>
      <c r="L5" s="26">
        <v>63024</v>
      </c>
      <c r="M5" s="27" t="s">
        <v>35</v>
      </c>
      <c r="N5" s="10" t="s">
        <v>36</v>
      </c>
      <c r="O5" s="10">
        <v>189406</v>
      </c>
      <c r="P5" s="11" t="s">
        <v>73</v>
      </c>
      <c r="Q5" s="25"/>
      <c r="R5" s="26"/>
      <c r="S5" s="27"/>
      <c r="T5" s="10"/>
      <c r="U5" s="10"/>
      <c r="V5" s="11"/>
      <c r="W5" s="25"/>
      <c r="X5" s="26"/>
      <c r="Y5" s="27"/>
      <c r="Z5" s="10" t="s">
        <v>71</v>
      </c>
      <c r="AA5" s="10">
        <v>183762</v>
      </c>
      <c r="AB5" s="11" t="s">
        <v>35</v>
      </c>
      <c r="AC5" s="25"/>
      <c r="AD5" s="26"/>
      <c r="AE5" s="27"/>
      <c r="AF5" s="10" t="s">
        <v>68</v>
      </c>
      <c r="AG5" s="10">
        <v>21896</v>
      </c>
      <c r="AH5" s="11" t="s">
        <v>70</v>
      </c>
      <c r="AI5" s="25"/>
      <c r="AJ5" s="26"/>
      <c r="AK5" s="27"/>
      <c r="AL5" s="10"/>
      <c r="AM5" s="10"/>
      <c r="AN5" s="11"/>
      <c r="AO5" s="25"/>
      <c r="AP5" s="26"/>
      <c r="AQ5" s="27"/>
      <c r="AR5" s="10"/>
      <c r="AS5" s="10"/>
      <c r="AT5" s="11"/>
      <c r="AU5" s="25"/>
      <c r="AV5" s="26"/>
      <c r="AW5" s="27"/>
      <c r="AX5" s="10"/>
      <c r="AY5" s="10"/>
      <c r="AZ5" s="11"/>
      <c r="BA5" s="25"/>
      <c r="BB5" s="26"/>
      <c r="BC5" s="27"/>
      <c r="BD5" s="10"/>
      <c r="BE5" s="10"/>
      <c r="BF5" s="11"/>
      <c r="BG5" s="25"/>
      <c r="BH5" s="26"/>
      <c r="BI5" s="27"/>
      <c r="BJ5" s="28">
        <f t="shared" si="0"/>
        <v>619944</v>
      </c>
    </row>
    <row r="6" spans="1:62" ht="12.75">
      <c r="A6" s="7" t="s">
        <v>12</v>
      </c>
      <c r="B6" s="9" t="s">
        <v>29</v>
      </c>
      <c r="C6" s="10">
        <v>122342</v>
      </c>
      <c r="D6" s="11" t="s">
        <v>76</v>
      </c>
      <c r="E6" s="25"/>
      <c r="F6" s="26"/>
      <c r="G6" s="27"/>
      <c r="H6" s="10"/>
      <c r="I6" s="10"/>
      <c r="J6" s="11"/>
      <c r="K6" s="25" t="s">
        <v>34</v>
      </c>
      <c r="L6" s="26">
        <v>23182</v>
      </c>
      <c r="M6" s="27" t="s">
        <v>35</v>
      </c>
      <c r="N6" s="10"/>
      <c r="O6" s="10"/>
      <c r="P6" s="11"/>
      <c r="Q6" s="25" t="s">
        <v>61</v>
      </c>
      <c r="R6" s="26">
        <v>96854</v>
      </c>
      <c r="S6" s="27" t="s">
        <v>69</v>
      </c>
      <c r="T6" s="10"/>
      <c r="U6" s="10"/>
      <c r="V6" s="11"/>
      <c r="W6" s="25"/>
      <c r="X6" s="26"/>
      <c r="Y6" s="27"/>
      <c r="Z6" s="10" t="s">
        <v>74</v>
      </c>
      <c r="AA6" s="10">
        <f>304278/2</f>
        <v>152139</v>
      </c>
      <c r="AB6" s="11" t="s">
        <v>75</v>
      </c>
      <c r="AC6" s="25" t="s">
        <v>67</v>
      </c>
      <c r="AD6" s="26">
        <v>960</v>
      </c>
      <c r="AE6" s="27" t="s">
        <v>69</v>
      </c>
      <c r="AF6" s="10"/>
      <c r="AG6" s="10"/>
      <c r="AH6" s="11"/>
      <c r="AI6" s="25"/>
      <c r="AJ6" s="26"/>
      <c r="AK6" s="27"/>
      <c r="AL6" s="10"/>
      <c r="AM6" s="10"/>
      <c r="AN6" s="11"/>
      <c r="AO6" s="25"/>
      <c r="AP6" s="26"/>
      <c r="AQ6" s="27"/>
      <c r="AR6" s="10"/>
      <c r="AS6" s="10"/>
      <c r="AT6" s="11"/>
      <c r="AU6" s="25"/>
      <c r="AV6" s="26"/>
      <c r="AW6" s="27"/>
      <c r="AX6" s="10"/>
      <c r="AY6" s="10"/>
      <c r="AZ6" s="11"/>
      <c r="BA6" s="25"/>
      <c r="BB6" s="26"/>
      <c r="BC6" s="27"/>
      <c r="BD6" s="10"/>
      <c r="BE6" s="10"/>
      <c r="BF6" s="11"/>
      <c r="BG6" s="25"/>
      <c r="BH6" s="26"/>
      <c r="BI6" s="27"/>
      <c r="BJ6" s="28">
        <f t="shared" si="0"/>
        <v>395477</v>
      </c>
    </row>
    <row r="7" spans="1:62" ht="12.75">
      <c r="A7" s="6" t="s">
        <v>13</v>
      </c>
      <c r="B7" s="9" t="s">
        <v>78</v>
      </c>
      <c r="C7" s="10">
        <f>7438744/4</f>
        <v>1859686</v>
      </c>
      <c r="D7" s="11" t="s">
        <v>37</v>
      </c>
      <c r="E7" s="25"/>
      <c r="F7" s="26"/>
      <c r="G7" s="27"/>
      <c r="H7" s="10" t="s">
        <v>79</v>
      </c>
      <c r="I7" s="10">
        <f>(7438744/4)+698655</f>
        <v>2558341</v>
      </c>
      <c r="J7" s="45" t="s">
        <v>84</v>
      </c>
      <c r="K7" s="25" t="s">
        <v>83</v>
      </c>
      <c r="L7" s="26">
        <f>(7438744/4)+20410</f>
        <v>1880096</v>
      </c>
      <c r="M7" s="47" t="s">
        <v>84</v>
      </c>
      <c r="N7" s="10" t="s">
        <v>36</v>
      </c>
      <c r="O7" s="10">
        <v>110526</v>
      </c>
      <c r="P7" s="11" t="s">
        <v>73</v>
      </c>
      <c r="Q7" s="25"/>
      <c r="R7" s="26"/>
      <c r="S7" s="27"/>
      <c r="T7" s="10" t="s">
        <v>64</v>
      </c>
      <c r="U7" s="10">
        <v>4459620</v>
      </c>
      <c r="V7" s="11" t="s">
        <v>69</v>
      </c>
      <c r="W7" s="25"/>
      <c r="X7" s="26"/>
      <c r="Y7" s="27"/>
      <c r="Z7" s="10" t="s">
        <v>71</v>
      </c>
      <c r="AA7" s="10">
        <v>204880</v>
      </c>
      <c r="AB7" s="11" t="s">
        <v>35</v>
      </c>
      <c r="AC7" s="25"/>
      <c r="AD7" s="26"/>
      <c r="AE7" s="27"/>
      <c r="AF7" s="10" t="s">
        <v>82</v>
      </c>
      <c r="AG7" s="10">
        <f>7438744/4</f>
        <v>1859686</v>
      </c>
      <c r="AH7" s="11" t="s">
        <v>81</v>
      </c>
      <c r="AI7" s="25"/>
      <c r="AJ7" s="26"/>
      <c r="AK7" s="27"/>
      <c r="AL7" s="10"/>
      <c r="AM7" s="10"/>
      <c r="AN7" s="11"/>
      <c r="AO7" s="25"/>
      <c r="AP7" s="26"/>
      <c r="AQ7" s="27"/>
      <c r="AR7" s="10"/>
      <c r="AS7" s="10"/>
      <c r="AT7" s="11"/>
      <c r="AU7" s="25"/>
      <c r="AV7" s="26"/>
      <c r="AW7" s="27"/>
      <c r="AX7" s="10"/>
      <c r="AY7" s="10"/>
      <c r="AZ7" s="11"/>
      <c r="BA7" s="25"/>
      <c r="BB7" s="26"/>
      <c r="BC7" s="27"/>
      <c r="BD7" s="10"/>
      <c r="BE7" s="10"/>
      <c r="BF7" s="11"/>
      <c r="BG7" s="25"/>
      <c r="BH7" s="26"/>
      <c r="BI7" s="27"/>
      <c r="BJ7" s="28">
        <f t="shared" si="0"/>
        <v>12932835</v>
      </c>
    </row>
    <row r="8" spans="1:62" ht="12.75">
      <c r="A8" s="7" t="s">
        <v>14</v>
      </c>
      <c r="B8" s="9" t="s">
        <v>29</v>
      </c>
      <c r="C8" s="10">
        <v>203111</v>
      </c>
      <c r="D8" s="11" t="s">
        <v>76</v>
      </c>
      <c r="E8" s="25"/>
      <c r="F8" s="26"/>
      <c r="G8" s="27"/>
      <c r="H8" s="10" t="s">
        <v>32</v>
      </c>
      <c r="I8" s="10">
        <v>5056</v>
      </c>
      <c r="J8" s="11" t="s">
        <v>76</v>
      </c>
      <c r="K8" s="25" t="s">
        <v>34</v>
      </c>
      <c r="L8" s="26">
        <v>41344</v>
      </c>
      <c r="M8" s="27" t="s">
        <v>88</v>
      </c>
      <c r="N8" s="10"/>
      <c r="O8" s="10"/>
      <c r="P8" s="11"/>
      <c r="Q8" s="25"/>
      <c r="R8" s="26"/>
      <c r="S8" s="27"/>
      <c r="T8" s="10" t="s">
        <v>64</v>
      </c>
      <c r="U8" s="10">
        <v>54436</v>
      </c>
      <c r="V8" s="11" t="s">
        <v>72</v>
      </c>
      <c r="W8" s="25"/>
      <c r="X8" s="26"/>
      <c r="Y8" s="27"/>
      <c r="Z8" s="10" t="s">
        <v>71</v>
      </c>
      <c r="AA8" s="10">
        <v>68628</v>
      </c>
      <c r="AB8" s="11" t="s">
        <v>76</v>
      </c>
      <c r="AC8" s="25"/>
      <c r="AD8" s="26"/>
      <c r="AE8" s="27"/>
      <c r="AF8" s="10"/>
      <c r="AG8" s="10"/>
      <c r="AH8" s="11"/>
      <c r="AI8" s="25" t="s">
        <v>87</v>
      </c>
      <c r="AJ8" s="26">
        <v>18768</v>
      </c>
      <c r="AK8" s="27" t="s">
        <v>70</v>
      </c>
      <c r="AL8" s="10"/>
      <c r="AM8" s="10"/>
      <c r="AN8" s="11"/>
      <c r="AO8" s="25"/>
      <c r="AP8" s="26"/>
      <c r="AQ8" s="27"/>
      <c r="AR8" s="10"/>
      <c r="AS8" s="10"/>
      <c r="AT8" s="11"/>
      <c r="AU8" s="25"/>
      <c r="AV8" s="26"/>
      <c r="AW8" s="27"/>
      <c r="AX8" s="10"/>
      <c r="AY8" s="10"/>
      <c r="AZ8" s="11"/>
      <c r="BA8" s="25"/>
      <c r="BB8" s="26"/>
      <c r="BC8" s="27"/>
      <c r="BD8" s="10"/>
      <c r="BE8" s="10"/>
      <c r="BF8" s="11"/>
      <c r="BG8" s="25"/>
      <c r="BH8" s="26"/>
      <c r="BI8" s="27"/>
      <c r="BJ8" s="28">
        <f t="shared" si="0"/>
        <v>391343</v>
      </c>
    </row>
    <row r="9" spans="1:62" ht="12.75">
      <c r="A9" s="6" t="s">
        <v>15</v>
      </c>
      <c r="B9" s="9" t="s">
        <v>29</v>
      </c>
      <c r="C9" s="10">
        <v>79680</v>
      </c>
      <c r="D9" s="11" t="s">
        <v>91</v>
      </c>
      <c r="E9" s="25"/>
      <c r="F9" s="26"/>
      <c r="G9" s="27"/>
      <c r="H9" s="10" t="s">
        <v>32</v>
      </c>
      <c r="I9" s="10">
        <v>73892</v>
      </c>
      <c r="J9" s="11" t="s">
        <v>88</v>
      </c>
      <c r="K9" s="25" t="s">
        <v>34</v>
      </c>
      <c r="L9" s="26">
        <v>264</v>
      </c>
      <c r="M9" s="27" t="s">
        <v>93</v>
      </c>
      <c r="N9" s="10" t="s">
        <v>36</v>
      </c>
      <c r="O9" s="10">
        <v>1279840</v>
      </c>
      <c r="P9" s="11" t="s">
        <v>90</v>
      </c>
      <c r="Q9" s="25" t="s">
        <v>61</v>
      </c>
      <c r="R9" s="26">
        <v>9016</v>
      </c>
      <c r="S9" s="27" t="s">
        <v>89</v>
      </c>
      <c r="T9" s="10" t="s">
        <v>64</v>
      </c>
      <c r="U9" s="10">
        <v>381616</v>
      </c>
      <c r="V9" s="11" t="s">
        <v>72</v>
      </c>
      <c r="W9" s="25"/>
      <c r="X9" s="26"/>
      <c r="Y9" s="27"/>
      <c r="Z9" s="10" t="s">
        <v>71</v>
      </c>
      <c r="AA9" s="10">
        <v>92296</v>
      </c>
      <c r="AB9" s="11" t="s">
        <v>76</v>
      </c>
      <c r="AC9" s="25" t="s">
        <v>67</v>
      </c>
      <c r="AD9" s="26">
        <v>6600</v>
      </c>
      <c r="AE9" s="27" t="s">
        <v>92</v>
      </c>
      <c r="AF9" s="10" t="s">
        <v>68</v>
      </c>
      <c r="AG9" s="10">
        <v>209880</v>
      </c>
      <c r="AH9" s="11" t="s">
        <v>70</v>
      </c>
      <c r="AI9" s="25"/>
      <c r="AJ9" s="26"/>
      <c r="AK9" s="27"/>
      <c r="AL9" s="10"/>
      <c r="AM9" s="10"/>
      <c r="AN9" s="11"/>
      <c r="AO9" s="25"/>
      <c r="AP9" s="26"/>
      <c r="AQ9" s="27"/>
      <c r="AR9" s="10"/>
      <c r="AS9" s="10"/>
      <c r="AT9" s="11"/>
      <c r="AU9" s="25"/>
      <c r="AV9" s="26"/>
      <c r="AW9" s="27"/>
      <c r="AX9" s="10"/>
      <c r="AY9" s="10"/>
      <c r="AZ9" s="11"/>
      <c r="BA9" s="25"/>
      <c r="BB9" s="26"/>
      <c r="BC9" s="27"/>
      <c r="BD9" s="10"/>
      <c r="BE9" s="10"/>
      <c r="BF9" s="11"/>
      <c r="BG9" s="25"/>
      <c r="BH9" s="26"/>
      <c r="BI9" s="27"/>
      <c r="BJ9" s="28">
        <f t="shared" si="0"/>
        <v>2133084</v>
      </c>
    </row>
    <row r="10" spans="1:62" ht="12.75">
      <c r="A10" s="7" t="s">
        <v>16</v>
      </c>
      <c r="B10" s="9" t="s">
        <v>29</v>
      </c>
      <c r="C10" s="10">
        <v>49632</v>
      </c>
      <c r="D10" s="11" t="s">
        <v>96</v>
      </c>
      <c r="E10" s="25"/>
      <c r="F10" s="26"/>
      <c r="G10" s="27"/>
      <c r="H10" s="10" t="s">
        <v>32</v>
      </c>
      <c r="I10" s="10">
        <v>12816</v>
      </c>
      <c r="J10" s="11" t="s">
        <v>93</v>
      </c>
      <c r="K10" s="25" t="s">
        <v>34</v>
      </c>
      <c r="L10" s="26">
        <v>43390</v>
      </c>
      <c r="M10" s="27" t="s">
        <v>95</v>
      </c>
      <c r="N10" s="10"/>
      <c r="O10" s="10"/>
      <c r="P10" s="11"/>
      <c r="Q10" s="25" t="s">
        <v>61</v>
      </c>
      <c r="R10" s="26">
        <v>118755</v>
      </c>
      <c r="S10" s="27" t="s">
        <v>94</v>
      </c>
      <c r="T10" s="10"/>
      <c r="U10" s="10"/>
      <c r="V10" s="11"/>
      <c r="W10" s="25"/>
      <c r="X10" s="26"/>
      <c r="Y10" s="27"/>
      <c r="Z10" s="10"/>
      <c r="AA10" s="10"/>
      <c r="AB10" s="11"/>
      <c r="AC10" s="25"/>
      <c r="AD10" s="26"/>
      <c r="AE10" s="27"/>
      <c r="AF10" s="10"/>
      <c r="AG10" s="10"/>
      <c r="AH10" s="11"/>
      <c r="AI10" s="25" t="s">
        <v>87</v>
      </c>
      <c r="AJ10" s="26">
        <v>39900</v>
      </c>
      <c r="AK10" s="27" t="s">
        <v>69</v>
      </c>
      <c r="AL10" s="10"/>
      <c r="AM10" s="10"/>
      <c r="AN10" s="11"/>
      <c r="AO10" s="25"/>
      <c r="AP10" s="26"/>
      <c r="AQ10" s="27"/>
      <c r="AR10" s="10"/>
      <c r="AS10" s="10"/>
      <c r="AT10" s="11"/>
      <c r="AU10" s="25"/>
      <c r="AV10" s="26"/>
      <c r="AW10" s="27"/>
      <c r="AX10" s="10"/>
      <c r="AY10" s="38"/>
      <c r="AZ10" s="11"/>
      <c r="BA10" s="25"/>
      <c r="BB10" s="26"/>
      <c r="BC10" s="27"/>
      <c r="BD10" s="10"/>
      <c r="BE10" s="10"/>
      <c r="BF10" s="11"/>
      <c r="BG10" s="25"/>
      <c r="BH10" s="26"/>
      <c r="BI10" s="27"/>
      <c r="BJ10" s="28">
        <f t="shared" si="0"/>
        <v>264493</v>
      </c>
    </row>
    <row r="11" spans="1:62" ht="12.75">
      <c r="A11" s="6" t="s">
        <v>17</v>
      </c>
      <c r="B11" s="9" t="s">
        <v>29</v>
      </c>
      <c r="C11" s="10">
        <v>18304</v>
      </c>
      <c r="D11" s="11" t="s">
        <v>76</v>
      </c>
      <c r="E11" s="25"/>
      <c r="F11" s="26"/>
      <c r="G11" s="27"/>
      <c r="H11" s="10" t="s">
        <v>32</v>
      </c>
      <c r="I11" s="10">
        <v>1134</v>
      </c>
      <c r="J11" s="11" t="s">
        <v>97</v>
      </c>
      <c r="K11" s="25"/>
      <c r="L11" s="26"/>
      <c r="M11" s="27"/>
      <c r="N11" s="10"/>
      <c r="O11" s="10"/>
      <c r="P11" s="11"/>
      <c r="Q11" s="25"/>
      <c r="R11" s="26"/>
      <c r="S11" s="27"/>
      <c r="T11" s="10"/>
      <c r="U11" s="10"/>
      <c r="V11" s="11"/>
      <c r="W11" s="25"/>
      <c r="X11" s="26"/>
      <c r="Y11" s="27"/>
      <c r="Z11" s="10" t="s">
        <v>71</v>
      </c>
      <c r="AA11" s="10">
        <v>3332</v>
      </c>
      <c r="AB11" s="11" t="s">
        <v>76</v>
      </c>
      <c r="AC11" s="25" t="s">
        <v>67</v>
      </c>
      <c r="AD11" s="26">
        <v>56</v>
      </c>
      <c r="AE11" s="27" t="s">
        <v>98</v>
      </c>
      <c r="AF11" s="10"/>
      <c r="AG11" s="10"/>
      <c r="AH11" s="11"/>
      <c r="AI11" s="25"/>
      <c r="AJ11" s="26"/>
      <c r="AK11" s="27"/>
      <c r="AL11" s="10"/>
      <c r="AM11" s="10"/>
      <c r="AN11" s="11"/>
      <c r="AO11" s="25"/>
      <c r="AP11" s="26"/>
      <c r="AQ11" s="27"/>
      <c r="AR11" s="10"/>
      <c r="AS11" s="10"/>
      <c r="AT11" s="11"/>
      <c r="AU11" s="25"/>
      <c r="AV11" s="26"/>
      <c r="AW11" s="27"/>
      <c r="AX11" s="10"/>
      <c r="AY11" s="10"/>
      <c r="AZ11" s="11"/>
      <c r="BA11" s="25"/>
      <c r="BB11" s="26"/>
      <c r="BC11" s="27"/>
      <c r="BD11" s="10"/>
      <c r="BE11" s="10"/>
      <c r="BF11" s="11"/>
      <c r="BG11" s="25"/>
      <c r="BH11" s="26"/>
      <c r="BI11" s="27"/>
      <c r="BJ11" s="28">
        <f t="shared" si="0"/>
        <v>22826</v>
      </c>
    </row>
    <row r="12" spans="1:62" ht="12.75">
      <c r="A12" s="7" t="s">
        <v>18</v>
      </c>
      <c r="B12" s="9"/>
      <c r="C12" s="10"/>
      <c r="D12" s="11"/>
      <c r="E12" s="25"/>
      <c r="F12" s="26"/>
      <c r="G12" s="27"/>
      <c r="H12" s="10" t="s">
        <v>32</v>
      </c>
      <c r="I12" s="10">
        <v>1035</v>
      </c>
      <c r="J12" s="11" t="s">
        <v>72</v>
      </c>
      <c r="K12" s="25" t="s">
        <v>34</v>
      </c>
      <c r="L12" s="26">
        <v>36757</v>
      </c>
      <c r="M12" s="27" t="s">
        <v>99</v>
      </c>
      <c r="N12" s="10"/>
      <c r="O12" s="10"/>
      <c r="P12" s="11"/>
      <c r="Q12" s="25"/>
      <c r="R12" s="26"/>
      <c r="S12" s="27"/>
      <c r="T12" s="10" t="s">
        <v>64</v>
      </c>
      <c r="U12" s="10">
        <v>54622</v>
      </c>
      <c r="V12" s="11" t="s">
        <v>76</v>
      </c>
      <c r="W12" s="25"/>
      <c r="X12" s="26"/>
      <c r="Y12" s="27"/>
      <c r="Z12" s="10" t="s">
        <v>71</v>
      </c>
      <c r="AA12" s="10">
        <v>334449</v>
      </c>
      <c r="AB12" s="11" t="s">
        <v>76</v>
      </c>
      <c r="AC12" s="25"/>
      <c r="AD12" s="26"/>
      <c r="AE12" s="27"/>
      <c r="AF12" s="10" t="s">
        <v>68</v>
      </c>
      <c r="AG12" s="10">
        <v>1602</v>
      </c>
      <c r="AH12" s="11" t="s">
        <v>70</v>
      </c>
      <c r="AI12" s="25"/>
      <c r="AJ12" s="26"/>
      <c r="AK12" s="27"/>
      <c r="AL12" s="10"/>
      <c r="AM12" s="10"/>
      <c r="AN12" s="11"/>
      <c r="AO12" s="25"/>
      <c r="AP12" s="26"/>
      <c r="AQ12" s="27"/>
      <c r="AR12" s="10"/>
      <c r="AS12" s="10"/>
      <c r="AT12" s="11"/>
      <c r="AU12" s="25"/>
      <c r="AV12" s="26"/>
      <c r="AW12" s="27"/>
      <c r="AX12" s="10"/>
      <c r="AY12" s="10"/>
      <c r="AZ12" s="11"/>
      <c r="BA12" s="25"/>
      <c r="BB12" s="26"/>
      <c r="BC12" s="27"/>
      <c r="BD12" s="10"/>
      <c r="BE12" s="10"/>
      <c r="BF12" s="11"/>
      <c r="BG12" s="25"/>
      <c r="BH12" s="26"/>
      <c r="BI12" s="27"/>
      <c r="BJ12" s="28">
        <f t="shared" si="0"/>
        <v>428465</v>
      </c>
    </row>
    <row r="13" spans="1:62" ht="12.75">
      <c r="A13" s="6" t="s">
        <v>19</v>
      </c>
      <c r="B13" s="9"/>
      <c r="C13" s="10"/>
      <c r="D13" s="11"/>
      <c r="E13" s="25"/>
      <c r="F13" s="26"/>
      <c r="G13" s="27"/>
      <c r="H13" s="10"/>
      <c r="I13" s="10"/>
      <c r="J13" s="11"/>
      <c r="K13" s="25"/>
      <c r="L13" s="26"/>
      <c r="M13" s="27"/>
      <c r="N13" s="10"/>
      <c r="O13" s="10"/>
      <c r="P13" s="11"/>
      <c r="Q13" s="25"/>
      <c r="R13" s="26"/>
      <c r="S13" s="27"/>
      <c r="T13" s="10"/>
      <c r="U13" s="10"/>
      <c r="V13" s="11"/>
      <c r="W13" s="25"/>
      <c r="X13" s="26"/>
      <c r="Y13" s="27"/>
      <c r="Z13" s="10"/>
      <c r="AA13" s="10"/>
      <c r="AB13" s="11"/>
      <c r="AC13" s="25"/>
      <c r="AD13" s="26"/>
      <c r="AE13" s="27"/>
      <c r="AF13" s="10"/>
      <c r="AG13" s="10"/>
      <c r="AH13" s="11"/>
      <c r="AI13" s="25"/>
      <c r="AJ13" s="26"/>
      <c r="AK13" s="27"/>
      <c r="AL13" s="10"/>
      <c r="AM13" s="10"/>
      <c r="AN13" s="11"/>
      <c r="AO13" s="25"/>
      <c r="AP13" s="26"/>
      <c r="AQ13" s="27"/>
      <c r="AR13" s="10"/>
      <c r="AS13" s="10"/>
      <c r="AT13" s="11"/>
      <c r="AU13" s="25"/>
      <c r="AV13" s="26"/>
      <c r="AW13" s="27"/>
      <c r="AX13" s="10"/>
      <c r="AY13" s="10"/>
      <c r="AZ13" s="11"/>
      <c r="BA13" s="25"/>
      <c r="BB13" s="26"/>
      <c r="BC13" s="27"/>
      <c r="BD13" s="10"/>
      <c r="BE13" s="10"/>
      <c r="BF13" s="11"/>
      <c r="BG13" s="25"/>
      <c r="BH13" s="26"/>
      <c r="BI13" s="27"/>
      <c r="BJ13" s="28">
        <f t="shared" si="0"/>
        <v>0</v>
      </c>
    </row>
    <row r="14" spans="1:62" ht="12.75">
      <c r="A14" s="7" t="s">
        <v>20</v>
      </c>
      <c r="B14" s="9"/>
      <c r="C14" s="10"/>
      <c r="D14" s="11"/>
      <c r="E14" s="25"/>
      <c r="F14" s="26"/>
      <c r="G14" s="27"/>
      <c r="H14" s="10"/>
      <c r="I14" s="10"/>
      <c r="J14" s="11"/>
      <c r="K14" s="25"/>
      <c r="L14" s="26"/>
      <c r="M14" s="27"/>
      <c r="N14" s="10"/>
      <c r="O14" s="10"/>
      <c r="P14" s="11"/>
      <c r="Q14" s="25"/>
      <c r="R14" s="26"/>
      <c r="S14" s="27"/>
      <c r="T14" s="10"/>
      <c r="U14" s="10"/>
      <c r="V14" s="11"/>
      <c r="W14" s="25"/>
      <c r="X14" s="26"/>
      <c r="Y14" s="27"/>
      <c r="Z14" s="10"/>
      <c r="AA14" s="10"/>
      <c r="AB14" s="11"/>
      <c r="AC14" s="25"/>
      <c r="AD14" s="26"/>
      <c r="AE14" s="27"/>
      <c r="AF14" s="10"/>
      <c r="AG14" s="10"/>
      <c r="AH14" s="11"/>
      <c r="AI14" s="25"/>
      <c r="AJ14" s="26"/>
      <c r="AK14" s="27"/>
      <c r="AL14" s="10"/>
      <c r="AM14" s="10"/>
      <c r="AN14" s="11"/>
      <c r="AO14" s="25"/>
      <c r="AP14" s="26"/>
      <c r="AQ14" s="27"/>
      <c r="AR14" s="10"/>
      <c r="AS14" s="10"/>
      <c r="AT14" s="11"/>
      <c r="AU14" s="25"/>
      <c r="AV14" s="26"/>
      <c r="AW14" s="27"/>
      <c r="AX14" s="10"/>
      <c r="AY14" s="10"/>
      <c r="AZ14" s="11"/>
      <c r="BA14" s="25"/>
      <c r="BB14" s="26"/>
      <c r="BC14" s="27"/>
      <c r="BD14" s="10"/>
      <c r="BE14" s="10"/>
      <c r="BF14" s="11"/>
      <c r="BG14" s="25"/>
      <c r="BH14" s="26"/>
      <c r="BI14" s="27"/>
      <c r="BJ14" s="28">
        <f t="shared" si="0"/>
        <v>0</v>
      </c>
    </row>
    <row r="15" spans="1:62" ht="12.75">
      <c r="A15" s="6" t="s">
        <v>21</v>
      </c>
      <c r="B15" s="9"/>
      <c r="C15" s="10"/>
      <c r="D15" s="11"/>
      <c r="E15" s="25"/>
      <c r="F15" s="26"/>
      <c r="G15" s="27"/>
      <c r="H15" s="10"/>
      <c r="I15" s="10"/>
      <c r="J15" s="11"/>
      <c r="K15" s="25"/>
      <c r="L15" s="26"/>
      <c r="M15" s="27"/>
      <c r="N15" s="10"/>
      <c r="O15" s="10"/>
      <c r="P15" s="11"/>
      <c r="Q15" s="25"/>
      <c r="R15" s="26"/>
      <c r="S15" s="27"/>
      <c r="T15" s="10"/>
      <c r="U15" s="10"/>
      <c r="V15" s="11"/>
      <c r="W15" s="25"/>
      <c r="X15" s="26"/>
      <c r="Y15" s="27"/>
      <c r="Z15" s="10"/>
      <c r="AA15" s="10"/>
      <c r="AB15" s="11"/>
      <c r="AC15" s="25"/>
      <c r="AD15" s="26"/>
      <c r="AE15" s="27"/>
      <c r="AF15" s="10"/>
      <c r="AG15" s="10"/>
      <c r="AH15" s="11"/>
      <c r="AI15" s="25"/>
      <c r="AJ15" s="26"/>
      <c r="AK15" s="27"/>
      <c r="AL15" s="10"/>
      <c r="AM15" s="10"/>
      <c r="AN15" s="11"/>
      <c r="AO15" s="25"/>
      <c r="AP15" s="26"/>
      <c r="AQ15" s="27"/>
      <c r="AR15" s="10"/>
      <c r="AS15" s="10"/>
      <c r="AT15" s="11"/>
      <c r="AU15" s="25"/>
      <c r="AV15" s="26"/>
      <c r="AW15" s="27"/>
      <c r="AX15" s="10"/>
      <c r="AY15" s="10"/>
      <c r="AZ15" s="11"/>
      <c r="BA15" s="25"/>
      <c r="BB15" s="26"/>
      <c r="BC15" s="27"/>
      <c r="BD15" s="10"/>
      <c r="BE15" s="10"/>
      <c r="BF15" s="11"/>
      <c r="BG15" s="25"/>
      <c r="BH15" s="26"/>
      <c r="BI15" s="27"/>
      <c r="BJ15" s="28">
        <f t="shared" si="0"/>
        <v>0</v>
      </c>
    </row>
    <row r="16" spans="1:62" ht="12.75">
      <c r="A16" s="7" t="s">
        <v>22</v>
      </c>
      <c r="B16" s="9"/>
      <c r="C16" s="10"/>
      <c r="D16" s="11"/>
      <c r="E16" s="25"/>
      <c r="F16" s="26"/>
      <c r="G16" s="27"/>
      <c r="H16" s="10"/>
      <c r="I16" s="10"/>
      <c r="J16" s="11"/>
      <c r="K16" s="25"/>
      <c r="L16" s="26"/>
      <c r="M16" s="27"/>
      <c r="N16" s="10"/>
      <c r="O16" s="10"/>
      <c r="P16" s="11"/>
      <c r="Q16" s="25"/>
      <c r="R16" s="26"/>
      <c r="S16" s="27"/>
      <c r="T16" s="10"/>
      <c r="U16" s="10"/>
      <c r="V16" s="11"/>
      <c r="W16" s="25"/>
      <c r="X16" s="26"/>
      <c r="Y16" s="27"/>
      <c r="Z16" s="10"/>
      <c r="AA16" s="10"/>
      <c r="AB16" s="11"/>
      <c r="AC16" s="25"/>
      <c r="AD16" s="26"/>
      <c r="AE16" s="27"/>
      <c r="AF16" s="10"/>
      <c r="AG16" s="10"/>
      <c r="AH16" s="11"/>
      <c r="AI16" s="25"/>
      <c r="AJ16" s="26"/>
      <c r="AK16" s="27"/>
      <c r="AL16" s="10"/>
      <c r="AM16" s="10"/>
      <c r="AN16" s="11"/>
      <c r="AO16" s="25"/>
      <c r="AP16" s="26"/>
      <c r="AQ16" s="27"/>
      <c r="AR16" s="10"/>
      <c r="AS16" s="10"/>
      <c r="AT16" s="11"/>
      <c r="AU16" s="25"/>
      <c r="AV16" s="26"/>
      <c r="AW16" s="27"/>
      <c r="AX16" s="10"/>
      <c r="AY16" s="10"/>
      <c r="AZ16" s="11"/>
      <c r="BA16" s="25"/>
      <c r="BB16" s="26"/>
      <c r="BC16" s="27"/>
      <c r="BD16" s="10"/>
      <c r="BE16" s="10"/>
      <c r="BF16" s="11"/>
      <c r="BG16" s="25"/>
      <c r="BH16" s="26"/>
      <c r="BI16" s="27"/>
      <c r="BJ16" s="28">
        <f t="shared" si="0"/>
        <v>0</v>
      </c>
    </row>
    <row r="17" spans="1:62" ht="12.75">
      <c r="A17" s="6" t="s">
        <v>23</v>
      </c>
      <c r="B17" s="9"/>
      <c r="C17" s="10"/>
      <c r="D17" s="11"/>
      <c r="E17" s="25"/>
      <c r="F17" s="26"/>
      <c r="G17" s="27"/>
      <c r="H17" s="10"/>
      <c r="I17" s="10"/>
      <c r="J17" s="11"/>
      <c r="K17" s="25"/>
      <c r="L17" s="26"/>
      <c r="M17" s="27"/>
      <c r="N17" s="10"/>
      <c r="O17" s="10"/>
      <c r="P17" s="11"/>
      <c r="Q17" s="25"/>
      <c r="R17" s="26"/>
      <c r="S17" s="27"/>
      <c r="T17" s="10"/>
      <c r="U17" s="10"/>
      <c r="V17" s="11"/>
      <c r="W17" s="25"/>
      <c r="X17" s="26"/>
      <c r="Y17" s="27"/>
      <c r="Z17" s="10"/>
      <c r="AA17" s="10"/>
      <c r="AB17" s="11"/>
      <c r="AC17" s="25"/>
      <c r="AD17" s="26"/>
      <c r="AE17" s="27"/>
      <c r="AF17" s="10"/>
      <c r="AG17" s="10"/>
      <c r="AH17" s="11"/>
      <c r="AI17" s="25"/>
      <c r="AJ17" s="26"/>
      <c r="AK17" s="27"/>
      <c r="AL17" s="10"/>
      <c r="AM17" s="10"/>
      <c r="AN17" s="11"/>
      <c r="AO17" s="25"/>
      <c r="AP17" s="26"/>
      <c r="AQ17" s="27"/>
      <c r="AR17" s="10"/>
      <c r="AS17" s="10"/>
      <c r="AT17" s="11"/>
      <c r="AU17" s="25"/>
      <c r="AV17" s="26"/>
      <c r="AW17" s="27"/>
      <c r="AX17" s="10"/>
      <c r="AY17" s="10"/>
      <c r="AZ17" s="11"/>
      <c r="BA17" s="25"/>
      <c r="BB17" s="26"/>
      <c r="BC17" s="27"/>
      <c r="BD17" s="10"/>
      <c r="BE17" s="10"/>
      <c r="BF17" s="11"/>
      <c r="BG17" s="25"/>
      <c r="BH17" s="26"/>
      <c r="BI17" s="27"/>
      <c r="BJ17" s="28">
        <f t="shared" si="0"/>
        <v>0</v>
      </c>
    </row>
    <row r="18" spans="1:62" ht="12.75">
      <c r="A18" s="7" t="s">
        <v>24</v>
      </c>
      <c r="B18" s="9"/>
      <c r="C18" s="10"/>
      <c r="D18" s="11"/>
      <c r="E18" s="25"/>
      <c r="F18" s="26"/>
      <c r="G18" s="27"/>
      <c r="H18" s="10"/>
      <c r="I18" s="10"/>
      <c r="J18" s="11"/>
      <c r="K18" s="25"/>
      <c r="L18" s="26"/>
      <c r="M18" s="27"/>
      <c r="N18" s="10"/>
      <c r="O18" s="10"/>
      <c r="P18" s="11"/>
      <c r="Q18" s="25"/>
      <c r="R18" s="26"/>
      <c r="S18" s="27"/>
      <c r="T18" s="10"/>
      <c r="U18" s="10"/>
      <c r="V18" s="11"/>
      <c r="W18" s="25"/>
      <c r="X18" s="26"/>
      <c r="Y18" s="27"/>
      <c r="Z18" s="10"/>
      <c r="AA18" s="10"/>
      <c r="AB18" s="11"/>
      <c r="AC18" s="25"/>
      <c r="AD18" s="26"/>
      <c r="AE18" s="27"/>
      <c r="AF18" s="10"/>
      <c r="AG18" s="10"/>
      <c r="AH18" s="11"/>
      <c r="AI18" s="25"/>
      <c r="AJ18" s="26"/>
      <c r="AK18" s="27"/>
      <c r="AL18" s="10"/>
      <c r="AM18" s="10"/>
      <c r="AN18" s="11"/>
      <c r="AO18" s="25"/>
      <c r="AP18" s="26"/>
      <c r="AQ18" s="27"/>
      <c r="AR18" s="10"/>
      <c r="AS18" s="10"/>
      <c r="AT18" s="11"/>
      <c r="AU18" s="25"/>
      <c r="AV18" s="26"/>
      <c r="AW18" s="27"/>
      <c r="AX18" s="10"/>
      <c r="AY18" s="10"/>
      <c r="AZ18" s="11"/>
      <c r="BA18" s="25"/>
      <c r="BB18" s="26"/>
      <c r="BC18" s="27"/>
      <c r="BD18" s="10"/>
      <c r="BE18" s="10"/>
      <c r="BF18" s="11"/>
      <c r="BG18" s="25"/>
      <c r="BH18" s="26"/>
      <c r="BI18" s="27"/>
      <c r="BJ18" s="28">
        <f t="shared" si="0"/>
        <v>0</v>
      </c>
    </row>
    <row r="19" spans="1:62" ht="12.75">
      <c r="A19" s="6" t="s">
        <v>25</v>
      </c>
      <c r="B19" s="9"/>
      <c r="C19" s="10"/>
      <c r="D19" s="11"/>
      <c r="E19" s="25"/>
      <c r="F19" s="26"/>
      <c r="G19" s="27"/>
      <c r="H19" s="10"/>
      <c r="I19" s="10"/>
      <c r="J19" s="11"/>
      <c r="K19" s="25"/>
      <c r="L19" s="26"/>
      <c r="M19" s="27"/>
      <c r="N19" s="10"/>
      <c r="O19" s="10"/>
      <c r="P19" s="11"/>
      <c r="Q19" s="25"/>
      <c r="R19" s="26"/>
      <c r="S19" s="27"/>
      <c r="T19" s="10"/>
      <c r="U19" s="10"/>
      <c r="V19" s="11"/>
      <c r="W19" s="25"/>
      <c r="X19" s="26"/>
      <c r="Y19" s="27"/>
      <c r="Z19" s="10"/>
      <c r="AA19" s="10"/>
      <c r="AB19" s="11"/>
      <c r="AC19" s="25"/>
      <c r="AD19" s="26"/>
      <c r="AE19" s="27"/>
      <c r="AF19" s="10"/>
      <c r="AG19" s="10"/>
      <c r="AH19" s="11"/>
      <c r="AI19" s="25"/>
      <c r="AJ19" s="26"/>
      <c r="AK19" s="27"/>
      <c r="AL19" s="10"/>
      <c r="AM19" s="10"/>
      <c r="AN19" s="11"/>
      <c r="AO19" s="25"/>
      <c r="AP19" s="26"/>
      <c r="AQ19" s="27"/>
      <c r="AR19" s="10"/>
      <c r="AS19" s="10"/>
      <c r="AT19" s="11"/>
      <c r="AU19" s="25"/>
      <c r="AV19" s="26"/>
      <c r="AW19" s="27"/>
      <c r="AX19" s="10"/>
      <c r="AY19" s="10"/>
      <c r="AZ19" s="11"/>
      <c r="BA19" s="25"/>
      <c r="BB19" s="26"/>
      <c r="BC19" s="27"/>
      <c r="BD19" s="10"/>
      <c r="BE19" s="10"/>
      <c r="BF19" s="11"/>
      <c r="BG19" s="25"/>
      <c r="BH19" s="26"/>
      <c r="BI19" s="27"/>
      <c r="BJ19" s="28">
        <f t="shared" si="0"/>
        <v>0</v>
      </c>
    </row>
    <row r="20" spans="1:62" ht="12.75">
      <c r="A20" s="7" t="s">
        <v>26</v>
      </c>
      <c r="B20" s="9"/>
      <c r="C20" s="10"/>
      <c r="D20" s="11"/>
      <c r="E20" s="25"/>
      <c r="F20" s="26"/>
      <c r="G20" s="27"/>
      <c r="H20" s="10"/>
      <c r="I20" s="10"/>
      <c r="J20" s="11"/>
      <c r="K20" s="25"/>
      <c r="L20" s="26"/>
      <c r="M20" s="27"/>
      <c r="N20" s="10"/>
      <c r="O20" s="10"/>
      <c r="P20" s="11"/>
      <c r="Q20" s="25"/>
      <c r="R20" s="26"/>
      <c r="S20" s="27"/>
      <c r="T20" s="10"/>
      <c r="U20" s="10"/>
      <c r="V20" s="11"/>
      <c r="W20" s="25"/>
      <c r="X20" s="26"/>
      <c r="Y20" s="27"/>
      <c r="Z20" s="10"/>
      <c r="AA20" s="10"/>
      <c r="AB20" s="11"/>
      <c r="AC20" s="25"/>
      <c r="AD20" s="26"/>
      <c r="AE20" s="27"/>
      <c r="AF20" s="10"/>
      <c r="AG20" s="10"/>
      <c r="AH20" s="11"/>
      <c r="AI20" s="25"/>
      <c r="AJ20" s="26"/>
      <c r="AK20" s="27"/>
      <c r="AL20" s="10"/>
      <c r="AM20" s="10"/>
      <c r="AN20" s="11"/>
      <c r="AO20" s="25"/>
      <c r="AP20" s="26"/>
      <c r="AQ20" s="27"/>
      <c r="AR20" s="10"/>
      <c r="AS20" s="10"/>
      <c r="AT20" s="11"/>
      <c r="AU20" s="25"/>
      <c r="AV20" s="26"/>
      <c r="AW20" s="27"/>
      <c r="AX20" s="10"/>
      <c r="AY20" s="10"/>
      <c r="AZ20" s="11"/>
      <c r="BA20" s="25"/>
      <c r="BB20" s="26"/>
      <c r="BC20" s="27"/>
      <c r="BD20" s="10"/>
      <c r="BE20" s="10"/>
      <c r="BF20" s="11"/>
      <c r="BG20" s="25"/>
      <c r="BH20" s="26"/>
      <c r="BI20" s="27"/>
      <c r="BJ20" s="28">
        <f t="shared" si="0"/>
        <v>0</v>
      </c>
    </row>
    <row r="21" spans="1:62" ht="12.75">
      <c r="A21" s="6" t="s">
        <v>27</v>
      </c>
      <c r="B21" s="9"/>
      <c r="C21" s="10"/>
      <c r="D21" s="11"/>
      <c r="E21" s="25"/>
      <c r="F21" s="26"/>
      <c r="G21" s="27"/>
      <c r="H21" s="10"/>
      <c r="I21" s="10"/>
      <c r="J21" s="11"/>
      <c r="K21" s="25"/>
      <c r="L21" s="26"/>
      <c r="M21" s="27"/>
      <c r="N21" s="10"/>
      <c r="O21" s="10"/>
      <c r="P21" s="11"/>
      <c r="Q21" s="25"/>
      <c r="R21" s="26"/>
      <c r="S21" s="27"/>
      <c r="T21" s="10"/>
      <c r="U21" s="10"/>
      <c r="V21" s="11"/>
      <c r="W21" s="25"/>
      <c r="X21" s="26"/>
      <c r="Y21" s="27"/>
      <c r="Z21" s="10"/>
      <c r="AA21" s="10"/>
      <c r="AB21" s="11"/>
      <c r="AC21" s="25"/>
      <c r="AD21" s="26"/>
      <c r="AE21" s="27"/>
      <c r="AF21" s="10"/>
      <c r="AG21" s="10"/>
      <c r="AH21" s="11"/>
      <c r="AI21" s="25"/>
      <c r="AJ21" s="26"/>
      <c r="AK21" s="27"/>
      <c r="AL21" s="10"/>
      <c r="AM21" s="10"/>
      <c r="AN21" s="11"/>
      <c r="AO21" s="25"/>
      <c r="AP21" s="26"/>
      <c r="AQ21" s="27"/>
      <c r="AR21" s="10"/>
      <c r="AS21" s="10"/>
      <c r="AT21" s="11"/>
      <c r="AU21" s="25"/>
      <c r="AV21" s="26"/>
      <c r="AW21" s="27"/>
      <c r="AX21" s="10"/>
      <c r="AY21" s="10"/>
      <c r="AZ21" s="11"/>
      <c r="BA21" s="25"/>
      <c r="BB21" s="26"/>
      <c r="BC21" s="27"/>
      <c r="BD21" s="10"/>
      <c r="BE21" s="10"/>
      <c r="BF21" s="11"/>
      <c r="BG21" s="25"/>
      <c r="BH21" s="26"/>
      <c r="BI21" s="27"/>
      <c r="BJ21" s="28">
        <f t="shared" si="0"/>
        <v>0</v>
      </c>
    </row>
    <row r="22" spans="1:62" ht="12.75">
      <c r="A22" s="7" t="s">
        <v>28</v>
      </c>
      <c r="B22" s="9"/>
      <c r="C22" s="10"/>
      <c r="D22" s="11"/>
      <c r="E22" s="25"/>
      <c r="F22" s="26"/>
      <c r="G22" s="27"/>
      <c r="H22" s="10"/>
      <c r="I22" s="10"/>
      <c r="J22" s="11"/>
      <c r="K22" s="25"/>
      <c r="L22" s="26"/>
      <c r="M22" s="27"/>
      <c r="N22" s="10"/>
      <c r="O22" s="10"/>
      <c r="P22" s="11"/>
      <c r="Q22" s="25"/>
      <c r="R22" s="26"/>
      <c r="S22" s="27"/>
      <c r="T22" s="10"/>
      <c r="U22" s="10"/>
      <c r="V22" s="11"/>
      <c r="W22" s="25"/>
      <c r="X22" s="26"/>
      <c r="Y22" s="27"/>
      <c r="Z22" s="10"/>
      <c r="AA22" s="10"/>
      <c r="AB22" s="11"/>
      <c r="AC22" s="25"/>
      <c r="AD22" s="26"/>
      <c r="AE22" s="27"/>
      <c r="AF22" s="10"/>
      <c r="AG22" s="10"/>
      <c r="AH22" s="11"/>
      <c r="AI22" s="25"/>
      <c r="AJ22" s="26"/>
      <c r="AK22" s="27"/>
      <c r="AL22" s="10"/>
      <c r="AM22" s="10"/>
      <c r="AN22" s="11"/>
      <c r="AO22" s="25"/>
      <c r="AP22" s="26"/>
      <c r="AQ22" s="27"/>
      <c r="AR22" s="10"/>
      <c r="AS22" s="10"/>
      <c r="AT22" s="11"/>
      <c r="AU22" s="25"/>
      <c r="AV22" s="26"/>
      <c r="AW22" s="27"/>
      <c r="AX22" s="10"/>
      <c r="AY22" s="10"/>
      <c r="AZ22" s="11"/>
      <c r="BA22" s="25"/>
      <c r="BB22" s="26"/>
      <c r="BC22" s="27"/>
      <c r="BD22" s="10"/>
      <c r="BE22" s="10"/>
      <c r="BF22" s="11"/>
      <c r="BG22" s="25"/>
      <c r="BH22" s="26"/>
      <c r="BI22" s="27"/>
      <c r="BJ22" s="28">
        <f t="shared" si="0"/>
        <v>0</v>
      </c>
    </row>
    <row r="23" spans="1:79" s="20" customFormat="1" ht="15">
      <c r="A23" s="8" t="s">
        <v>4</v>
      </c>
      <c r="B23" s="12"/>
      <c r="C23" s="12">
        <f>SUM(C2:C22)</f>
        <v>4500574.733333333</v>
      </c>
      <c r="D23" s="13"/>
      <c r="E23" s="12"/>
      <c r="F23" s="12">
        <f>SUM(F3:F22)</f>
        <v>2113183.7333333334</v>
      </c>
      <c r="G23" s="13"/>
      <c r="H23" s="12"/>
      <c r="I23" s="12">
        <f>SUM(I2:I22)</f>
        <v>4539149.6</v>
      </c>
      <c r="J23" s="13"/>
      <c r="K23" s="12"/>
      <c r="L23" s="12">
        <f>SUM(L3:L22)</f>
        <v>4308513.733333333</v>
      </c>
      <c r="M23" s="13"/>
      <c r="N23" s="12"/>
      <c r="O23" s="12">
        <f>SUM(O2:O22)</f>
        <v>3355772.6</v>
      </c>
      <c r="P23" s="13"/>
      <c r="Q23" s="12"/>
      <c r="R23" s="12">
        <f>SUM(R3:R22)</f>
        <v>3714993.6</v>
      </c>
      <c r="S23" s="13"/>
      <c r="T23" s="12"/>
      <c r="U23" s="12">
        <f>SUM(U2:U22)</f>
        <v>9614017.6</v>
      </c>
      <c r="V23" s="13"/>
      <c r="W23" s="12"/>
      <c r="X23" s="12">
        <f>SUM(X3:X22)</f>
        <v>2701131</v>
      </c>
      <c r="Y23" s="13"/>
      <c r="Z23" s="12"/>
      <c r="AA23" s="12">
        <f>SUM(AA2:AA22)</f>
        <v>2102010.4</v>
      </c>
      <c r="AB23" s="13"/>
      <c r="AC23" s="12"/>
      <c r="AD23" s="12">
        <f>SUM(AD3:AD22)</f>
        <v>17000</v>
      </c>
      <c r="AE23" s="13"/>
      <c r="AF23" s="12"/>
      <c r="AG23" s="12">
        <f>SUM(AG2:AG22)</f>
        <v>2112580</v>
      </c>
      <c r="AH23" s="13"/>
      <c r="AI23" s="12"/>
      <c r="AJ23" s="12">
        <f>SUM(AJ4:AJ22)</f>
        <v>58668</v>
      </c>
      <c r="AK23" s="13"/>
      <c r="AL23" s="12"/>
      <c r="AM23" s="12">
        <f>SUM(AM2:AM22)</f>
        <v>0</v>
      </c>
      <c r="AN23" s="13"/>
      <c r="AO23" s="12"/>
      <c r="AP23" s="12">
        <f>SUM(AP3:AP22)</f>
        <v>0</v>
      </c>
      <c r="AQ23" s="13"/>
      <c r="AR23" s="12"/>
      <c r="AS23" s="12">
        <f>SUM(AS2:AS22)</f>
        <v>0</v>
      </c>
      <c r="AT23" s="13"/>
      <c r="AU23" s="12"/>
      <c r="AV23" s="12">
        <f>SUM(AV3:AV22)</f>
        <v>0</v>
      </c>
      <c r="AW23" s="13"/>
      <c r="AX23" s="12"/>
      <c r="AY23" s="12">
        <f>SUM(AY2:AY22)</f>
        <v>0</v>
      </c>
      <c r="AZ23" s="13"/>
      <c r="BA23" s="12"/>
      <c r="BB23" s="12">
        <f>SUM(BB3:BB22)</f>
        <v>0</v>
      </c>
      <c r="BC23" s="13"/>
      <c r="BD23" s="12"/>
      <c r="BE23" s="12">
        <f>SUM(BE2:BE22)</f>
        <v>0</v>
      </c>
      <c r="BF23" s="13"/>
      <c r="BG23" s="14"/>
      <c r="BH23" s="15">
        <f>SUM(BH3:BH22)</f>
        <v>0</v>
      </c>
      <c r="BI23" s="16"/>
      <c r="BJ23" s="28">
        <f>SUM(BJ2:BJ22)</f>
        <v>39137891</v>
      </c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</row>
    <row r="24" ht="12.75">
      <c r="A24" s="17" t="s">
        <v>6</v>
      </c>
    </row>
    <row r="25" spans="1:2" ht="12.75">
      <c r="A25" s="18" t="s">
        <v>40</v>
      </c>
      <c r="B25" s="19"/>
    </row>
    <row r="26" spans="1:2" ht="12.75">
      <c r="A26" s="18" t="s">
        <v>52</v>
      </c>
      <c r="B26" s="19"/>
    </row>
    <row r="27" spans="1:2" ht="12.75">
      <c r="A27" s="18" t="s">
        <v>43</v>
      </c>
      <c r="B27" s="19"/>
    </row>
    <row r="28" spans="1:2" ht="12.75">
      <c r="A28" s="18" t="s">
        <v>51</v>
      </c>
      <c r="B28" s="19"/>
    </row>
    <row r="29" spans="1:2" ht="12.75">
      <c r="A29" s="51" t="s">
        <v>54</v>
      </c>
      <c r="B29" s="50"/>
    </row>
    <row r="30" spans="1:2" ht="12.75">
      <c r="A30" s="18" t="s">
        <v>57</v>
      </c>
      <c r="B30" s="19"/>
    </row>
    <row r="31" spans="1:2" ht="12.75">
      <c r="A31" s="49" t="s">
        <v>60</v>
      </c>
      <c r="B31" s="50"/>
    </row>
    <row r="32" spans="1:2" ht="12.75">
      <c r="A32" s="44" t="s">
        <v>77</v>
      </c>
      <c r="B32" s="19"/>
    </row>
    <row r="33" spans="1:2" ht="12.75">
      <c r="A33" s="18" t="s">
        <v>86</v>
      </c>
      <c r="B33" s="19"/>
    </row>
    <row r="34" spans="1:2" ht="12.75">
      <c r="A34" s="18" t="s">
        <v>80</v>
      </c>
      <c r="B34" s="19"/>
    </row>
    <row r="35" spans="1:2" ht="12.75">
      <c r="A35" s="18" t="s">
        <v>85</v>
      </c>
      <c r="B35" s="19"/>
    </row>
    <row r="36" spans="1:2" ht="12.75">
      <c r="A36" s="18"/>
      <c r="B36" s="19"/>
    </row>
    <row r="37" spans="1:2" ht="12.75">
      <c r="A37" s="18"/>
      <c r="B37" s="19"/>
    </row>
    <row r="38" spans="1:2" ht="12.75">
      <c r="A38" s="18"/>
      <c r="B38" s="19"/>
    </row>
    <row r="42" spans="3:6" ht="12.75">
      <c r="C42" s="48"/>
      <c r="D42" s="48"/>
      <c r="E42" s="48"/>
      <c r="F42" s="48"/>
    </row>
    <row r="43" spans="3:6" ht="12.75">
      <c r="C43" s="48"/>
      <c r="D43" s="48"/>
      <c r="E43" s="48"/>
      <c r="F43" s="48"/>
    </row>
    <row r="44" spans="3:6" ht="12.75">
      <c r="C44" s="48"/>
      <c r="D44" s="48"/>
      <c r="E44" s="48"/>
      <c r="F44" s="48"/>
    </row>
    <row r="45" spans="3:6" ht="12.75">
      <c r="C45" s="48"/>
      <c r="D45" s="48"/>
      <c r="E45" s="48"/>
      <c r="F45" s="48"/>
    </row>
    <row r="46" spans="3:6" ht="12.75">
      <c r="C46" s="48"/>
      <c r="D46" s="48"/>
      <c r="E46" s="48"/>
      <c r="F46" s="48"/>
    </row>
    <row r="47" spans="3:6" ht="12.75">
      <c r="C47" s="48"/>
      <c r="D47" s="48"/>
      <c r="E47" s="48"/>
      <c r="F47" s="48"/>
    </row>
    <row r="48" spans="3:6" ht="12.75">
      <c r="C48" s="48"/>
      <c r="D48" s="48"/>
      <c r="E48" s="48"/>
      <c r="F48" s="48"/>
    </row>
    <row r="49" spans="3:6" ht="12.75">
      <c r="C49" s="48"/>
      <c r="D49" s="48"/>
      <c r="E49" s="48"/>
      <c r="F49" s="48"/>
    </row>
  </sheetData>
  <sheetProtection password="F72D" sheet="1" selectLockedCells="1" selectUnlockedCells="1"/>
  <mergeCells count="2">
    <mergeCell ref="A31:B31"/>
    <mergeCell ref="A29:B29"/>
  </mergeCells>
  <printOptions/>
  <pageMargins left="0.57" right="0.53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Quahog Q-munications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Lindholm</dc:creator>
  <cp:keywords/>
  <dc:description/>
  <cp:lastModifiedBy>K3IU</cp:lastModifiedBy>
  <cp:lastPrinted>2013-02-23T13:44:32Z</cp:lastPrinted>
  <dcterms:created xsi:type="dcterms:W3CDTF">2009-08-25T20:30:57Z</dcterms:created>
  <dcterms:modified xsi:type="dcterms:W3CDTF">2014-02-02T17:17:43Z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30187053</vt:i4>
  </property>
  <property fmtid="{D5CDD505-2E9C-101B-9397-08002B2CF9AE}" pid="3" name="_EmailSubject">
    <vt:lpwstr>CTRI Champions Leaderboard</vt:lpwstr>
  </property>
  <property fmtid="{D5CDD505-2E9C-101B-9397-08002B2CF9AE}" pid="4" name="_AuthorEmail">
    <vt:lpwstr>w1xx@cox.net</vt:lpwstr>
  </property>
  <property fmtid="{D5CDD505-2E9C-101B-9397-08002B2CF9AE}" pid="5" name="_AuthorEmailDisplayName">
    <vt:lpwstr>John Lindholm</vt:lpwstr>
  </property>
  <property fmtid="{D5CDD505-2E9C-101B-9397-08002B2CF9AE}" pid="6" name="_ReviewingToolsShownOnce">
    <vt:lpwstr/>
  </property>
</Properties>
</file>