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545" windowHeight="12615" activeTab="0"/>
  </bookViews>
  <sheets>
    <sheet name="Main Display" sheetId="1" r:id="rId1"/>
    <sheet name="Basis Calc" sheetId="2" state="hidden" r:id="rId2"/>
    <sheet name="TOTALS" sheetId="3" r:id="rId3"/>
    <sheet name="Sheet1" sheetId="4" state="hidden" r:id="rId4"/>
    <sheet name="Sheet2" sheetId="5" state="hidden" r:id="rId5"/>
  </sheets>
  <definedNames>
    <definedName name="HDCP">'Basis Calc'!$C$83</definedName>
    <definedName name="Power">'Basis Calc'!$B$75:$B$77</definedName>
    <definedName name="_xlnm.Print_Area" localSheetId="2">'TOTALS'!$A$1:$H$29</definedName>
  </definedNames>
  <calcPr fullCalcOnLoad="1"/>
</workbook>
</file>

<file path=xl/sharedStrings.xml><?xml version="1.0" encoding="utf-8"?>
<sst xmlns="http://schemas.openxmlformats.org/spreadsheetml/2006/main" count="503" uniqueCount="142">
  <si>
    <t>Callsign</t>
  </si>
  <si>
    <t>Power</t>
  </si>
  <si>
    <t>Club Total</t>
  </si>
  <si>
    <t>NOTES:</t>
  </si>
  <si>
    <t>ARRL January VHF Contest (Jan 17 - 19)</t>
  </si>
  <si>
    <t>Contest 2014-2015</t>
  </si>
  <si>
    <t>ARRL September VHF Contest (Sep 13-15)</t>
  </si>
  <si>
    <t>CQ WW RTTY Contest (Sep 27 - 28)</t>
  </si>
  <si>
    <t>CQ WW SSB DX Contest (Oct 25 - 26)</t>
  </si>
  <si>
    <t>ARRL Sweepstakes CW (Nov 1 - 3)</t>
  </si>
  <si>
    <t>ARRL Sweepstakes Phone (Nov 15 - 17)</t>
  </si>
  <si>
    <t>CQ WW DX CW Contest (Nov 29 - 30)</t>
  </si>
  <si>
    <t>ARRL 160 Meter Contest (Dec 5 - 7)</t>
  </si>
  <si>
    <t>ARRL 10 Meter Contest (Dec 13 - 14)</t>
  </si>
  <si>
    <t>ARRL RTTY Roundup (Jan 3 - 4)</t>
  </si>
  <si>
    <t>CQ CW 160 Meter Contest (Jan 23 - 25)</t>
  </si>
  <si>
    <t>CQ WPX RTTY Contest (Feb 14 - 15)</t>
  </si>
  <si>
    <t>ARRL CW DX Contest (Feb 21 - 22)</t>
  </si>
  <si>
    <t>CQ SSB 160 Meter Contest (Feb 27 - 1)</t>
  </si>
  <si>
    <t>ARRL Phone DX Contest (Mar 7 - 8)</t>
  </si>
  <si>
    <t>Russian DX Contest  (Mar 21 - 22)</t>
  </si>
  <si>
    <t>CQ WW SSB WPX Contest (Mar 28 - 29)</t>
  </si>
  <si>
    <t>New England QSO Party  (May 2 - 3)</t>
  </si>
  <si>
    <t>CQ WW CW WPX Contest (May 30 - 31)</t>
  </si>
  <si>
    <t>ARRL June VHF Contest (Jun 13 -14)</t>
  </si>
  <si>
    <t>CQ WW VHF Contest (Jul 18 - 19)</t>
  </si>
  <si>
    <t>Adj Score</t>
  </si>
  <si>
    <t>HP</t>
  </si>
  <si>
    <t xml:space="preserve">Call </t>
  </si>
  <si>
    <t>LP</t>
  </si>
  <si>
    <t>Raw Score</t>
  </si>
  <si>
    <t>QRP</t>
  </si>
  <si>
    <t>Total Scores by Category</t>
  </si>
  <si>
    <t>ARRL September VHF Contest (Sep 13-15) HP</t>
  </si>
  <si>
    <t>CQ WW RTTY Contest (Sep 27 - 28)  HP</t>
  </si>
  <si>
    <t>CQ WW SSB DX Contest (Oct 25 - 26)  HP</t>
  </si>
  <si>
    <t>ARRL Sweepstakes CW (Nov 1 - 3)  HP</t>
  </si>
  <si>
    <t>ARRL January VHF Contest (Jan 17 - 19)  HP</t>
  </si>
  <si>
    <t>CQ CW 160 Meter Contest (Jan 23 - 25)  HP</t>
  </si>
  <si>
    <t>CQ WPX RTTY Contest (Feb 14 - 15)  HP</t>
  </si>
  <si>
    <t>ARRL RTTY Roundup (Jan 3 - 4)  HP</t>
  </si>
  <si>
    <t>ARRL CW DX Contest (Feb 21 - 22)  HP</t>
  </si>
  <si>
    <t>CQ SSB 160 Meter Contest (Feb 27 - 1)  HP</t>
  </si>
  <si>
    <t>ARRL Phone DX Contest (Mar 7 - 8)  HP</t>
  </si>
  <si>
    <t>Russian DX Contest  (Mar 21 - 22)  HP</t>
  </si>
  <si>
    <t>CQ WW SSB WPX Contest (Mar 28 - 29)  HP</t>
  </si>
  <si>
    <t>New England QSO Party  (May 2 - 3)  HP</t>
  </si>
  <si>
    <t>CQ WW CW WPX Contest (May 30 - 31)  HP</t>
  </si>
  <si>
    <t>ARRL June VHF Contest (Jun 13 -14)  HP</t>
  </si>
  <si>
    <t>CQ WW VHF Contest (Jul 18 - 19)  HP</t>
  </si>
  <si>
    <t>CQ WW DX CW Contest (Nov 29 - 30)  HP</t>
  </si>
  <si>
    <t>ARRL 160 Meter Contest (Dec 5 - 7)  HP</t>
  </si>
  <si>
    <t>ARRL 10 Meter Contest (Dec 13 - 14)  HP</t>
  </si>
  <si>
    <t>Basis Score</t>
  </si>
  <si>
    <t>ARRL Sweepstakes Phone (Nov 15 - 17) HP</t>
  </si>
  <si>
    <t xml:space="preserve">Call Sign  =&gt;   </t>
  </si>
  <si>
    <t>Call Sign</t>
  </si>
  <si>
    <t>Total Raw Score</t>
  </si>
  <si>
    <t>Handicapped Scores</t>
  </si>
  <si>
    <t>Contest 2015-2016</t>
  </si>
  <si>
    <t>ARRL September VHF Contest (Sep 12-14)</t>
  </si>
  <si>
    <t>CQ WW RTTY Contest (Sep 26 - 27)</t>
  </si>
  <si>
    <t>CQ WW SSB DX Contest (Oct 24 - 25)</t>
  </si>
  <si>
    <t>ARRL Sweepstakes CW (Nov 7 - 9)</t>
  </si>
  <si>
    <t>ARRL Sweepstakes Phone (Nov 21 - 23)</t>
  </si>
  <si>
    <t>CQ WW DX CW Contest (Nov 28 - 29)</t>
  </si>
  <si>
    <t>ARRL 160 Meter Contest (Dec 4 - 6)</t>
  </si>
  <si>
    <t>ARRL 10 Meter Contest (Dec 12 - 13)</t>
  </si>
  <si>
    <t>ARRL RTTY Roundup (Jan 2 - 3)</t>
  </si>
  <si>
    <t>ARRL January VHF Contest (Jan 30 - Feb 1)</t>
  </si>
  <si>
    <t>CQ CW 160 Meter Contest (Jan 29 - 31)</t>
  </si>
  <si>
    <t>CQ WPX RTTY Contest (Feb 13 - 14)</t>
  </si>
  <si>
    <t>ARRL CW DX Contest (Feb 20 - 21)</t>
  </si>
  <si>
    <t>CQ SSB 160 Meter Contest (Feb 26 - 28)</t>
  </si>
  <si>
    <t>ARRL Phone DX Contest (Mar 5 - 6)</t>
  </si>
  <si>
    <t>Russian DX Contest  (Mar 19 - 20)</t>
  </si>
  <si>
    <t>CQ WW SSB WPX Contest (Mar 26- 27)</t>
  </si>
  <si>
    <t>New England QSO Party  (May 7 - 8)</t>
  </si>
  <si>
    <t>CQ WW CW WPX Contest (May 28 - 29)</t>
  </si>
  <si>
    <t>ARRL June VHF Contest (Jun 11 -13)</t>
  </si>
  <si>
    <t>Handicapping Factor</t>
  </si>
  <si>
    <t>HDCP</t>
  </si>
  <si>
    <t xml:space="preserve">                                                                                                                                                                                               Adj Score = Raw Score + (Basis Score - Raw Score)*HDCP                                                                                                                                                                                      Adj Score = Raw Score + (Basis Score - Raw Score)*HDCP                                                                                                                                               Adj Score = Raw Score + (Basis Score - Raw Score)*HDCP </t>
  </si>
  <si>
    <t>Handicapped Scores                                                                                                                                                                                                                            Handicapped Scores                                                                                                                                                                           Handicapped Scores</t>
  </si>
  <si>
    <t>K3IU</t>
  </si>
  <si>
    <t>W1WBB</t>
  </si>
  <si>
    <t>W1AN</t>
  </si>
  <si>
    <t>CQ WW VHF Contest (Jul 16 - 17)</t>
  </si>
  <si>
    <t>KA1VMG</t>
  </si>
  <si>
    <t>K1SD</t>
  </si>
  <si>
    <t>KS1J</t>
  </si>
  <si>
    <t>W1XX</t>
  </si>
  <si>
    <t>KI1G</t>
  </si>
  <si>
    <r>
      <t>W1AN</t>
    </r>
    <r>
      <rPr>
        <b/>
        <vertAlign val="superscript"/>
        <sz val="9"/>
        <rFont val="Arial"/>
        <family val="2"/>
      </rPr>
      <t>1</t>
    </r>
  </si>
  <si>
    <t>1. M/2 @W1DX; W1AN, K1DM, KB1RFJ</t>
  </si>
  <si>
    <t>K1DM</t>
  </si>
  <si>
    <t>KB1RFJ</t>
  </si>
  <si>
    <r>
      <t>KB1RFJ</t>
    </r>
    <r>
      <rPr>
        <b/>
        <vertAlign val="superscript"/>
        <sz val="9"/>
        <rFont val="Arial"/>
        <family val="2"/>
      </rPr>
      <t>1</t>
    </r>
  </si>
  <si>
    <r>
      <t>K1DM</t>
    </r>
    <r>
      <rPr>
        <b/>
        <vertAlign val="superscript"/>
        <sz val="9"/>
        <rFont val="Arial"/>
        <family val="2"/>
      </rPr>
      <t>1</t>
    </r>
  </si>
  <si>
    <r>
      <t>W1AN</t>
    </r>
    <r>
      <rPr>
        <b/>
        <vertAlign val="superscript"/>
        <sz val="9"/>
        <rFont val="Arial"/>
        <family val="2"/>
      </rPr>
      <t>2</t>
    </r>
  </si>
  <si>
    <t>2. M/S @W1AN; W1AN, KB1RFJ</t>
  </si>
  <si>
    <r>
      <t>KB1RFJ</t>
    </r>
    <r>
      <rPr>
        <b/>
        <vertAlign val="superscript"/>
        <sz val="9"/>
        <rFont val="Arial"/>
        <family val="2"/>
      </rPr>
      <t>2</t>
    </r>
  </si>
  <si>
    <r>
      <t>K3IU</t>
    </r>
    <r>
      <rPr>
        <b/>
        <vertAlign val="superscript"/>
        <sz val="9"/>
        <rFont val="Arial"/>
        <family val="2"/>
      </rPr>
      <t>3,4</t>
    </r>
  </si>
  <si>
    <t>4. K3IU from home - 28,842 included in 3</t>
  </si>
  <si>
    <r>
      <t>K1DM</t>
    </r>
    <r>
      <rPr>
        <b/>
        <vertAlign val="superscript"/>
        <sz val="9"/>
        <rFont val="Arial"/>
        <family val="2"/>
      </rPr>
      <t>3</t>
    </r>
  </si>
  <si>
    <r>
      <t>W1AN</t>
    </r>
    <r>
      <rPr>
        <b/>
        <vertAlign val="superscript"/>
        <sz val="9"/>
        <rFont val="Arial"/>
        <family val="2"/>
      </rPr>
      <t>3</t>
    </r>
  </si>
  <si>
    <r>
      <t>W1WBB</t>
    </r>
    <r>
      <rPr>
        <b/>
        <vertAlign val="superscript"/>
        <sz val="9"/>
        <rFont val="Arial"/>
        <family val="2"/>
      </rPr>
      <t>3</t>
    </r>
  </si>
  <si>
    <t>3. M2@W1DX; W1AN,W1XX,K1DM,W1WBB,K3IU</t>
  </si>
  <si>
    <r>
      <t>W1XX</t>
    </r>
    <r>
      <rPr>
        <b/>
        <vertAlign val="superscript"/>
        <sz val="9"/>
        <rFont val="Arial"/>
        <family val="2"/>
      </rPr>
      <t>3,5</t>
    </r>
  </si>
  <si>
    <t>6. M/S @W1DX W1AN, K1DM, W1WBB,W1XX</t>
  </si>
  <si>
    <r>
      <t>K1DM</t>
    </r>
    <r>
      <rPr>
        <b/>
        <vertAlign val="superscript"/>
        <sz val="9"/>
        <rFont val="Arial"/>
        <family val="2"/>
      </rPr>
      <t>6</t>
    </r>
  </si>
  <si>
    <r>
      <t>W1AN</t>
    </r>
    <r>
      <rPr>
        <b/>
        <vertAlign val="superscript"/>
        <sz val="9"/>
        <rFont val="Arial"/>
        <family val="2"/>
      </rPr>
      <t>6</t>
    </r>
  </si>
  <si>
    <r>
      <t>W1WBB</t>
    </r>
    <r>
      <rPr>
        <b/>
        <vertAlign val="superscript"/>
        <sz val="9"/>
        <rFont val="Arial"/>
        <family val="2"/>
      </rPr>
      <t>6</t>
    </r>
  </si>
  <si>
    <t>5. W1XX Score from home  included</t>
  </si>
  <si>
    <r>
      <t>W1XX</t>
    </r>
    <r>
      <rPr>
        <b/>
        <vertAlign val="superscript"/>
        <sz val="9"/>
        <rFont val="Arial"/>
        <family val="2"/>
      </rPr>
      <t>5,6</t>
    </r>
  </si>
  <si>
    <r>
      <t>W1AN</t>
    </r>
    <r>
      <rPr>
        <b/>
        <vertAlign val="superscript"/>
        <sz val="9"/>
        <rFont val="Arial"/>
        <family val="2"/>
      </rPr>
      <t>7</t>
    </r>
  </si>
  <si>
    <t>7. M/S @ W1AN; W1AN, KB1RFJ</t>
  </si>
  <si>
    <r>
      <t>KB1RFJ</t>
    </r>
    <r>
      <rPr>
        <b/>
        <vertAlign val="superscript"/>
        <sz val="9"/>
        <rFont val="Arial"/>
        <family val="2"/>
      </rPr>
      <t>7</t>
    </r>
  </si>
  <si>
    <t>8. M2 @W1AN W/ KB1RFJ, K3IU, K1DM</t>
  </si>
  <si>
    <t>9. K3IU From Home 69309  incl in 8</t>
  </si>
  <si>
    <r>
      <t>K3IU</t>
    </r>
    <r>
      <rPr>
        <b/>
        <vertAlign val="superscript"/>
        <sz val="9"/>
        <rFont val="Arial"/>
        <family val="2"/>
      </rPr>
      <t>8,9</t>
    </r>
  </si>
  <si>
    <r>
      <t>K1DM</t>
    </r>
    <r>
      <rPr>
        <b/>
        <vertAlign val="superscript"/>
        <sz val="9"/>
        <rFont val="Arial"/>
        <family val="2"/>
      </rPr>
      <t>8</t>
    </r>
  </si>
  <si>
    <r>
      <t>KB1RFJ</t>
    </r>
    <r>
      <rPr>
        <b/>
        <vertAlign val="superscript"/>
        <sz val="9"/>
        <rFont val="Arial"/>
        <family val="2"/>
      </rPr>
      <t>8</t>
    </r>
  </si>
  <si>
    <r>
      <t>W1AN</t>
    </r>
    <r>
      <rPr>
        <b/>
        <vertAlign val="superscript"/>
        <sz val="9"/>
        <rFont val="Arial"/>
        <family val="2"/>
      </rPr>
      <t>8</t>
    </r>
  </si>
  <si>
    <t>10. M2@W1DX; W1AN, KB1RFJ</t>
  </si>
  <si>
    <r>
      <t>KB1RFJ</t>
    </r>
    <r>
      <rPr>
        <b/>
        <vertAlign val="superscript"/>
        <sz val="9"/>
        <rFont val="Arial"/>
        <family val="2"/>
      </rPr>
      <t>10</t>
    </r>
  </si>
  <si>
    <r>
      <t>W1AN</t>
    </r>
    <r>
      <rPr>
        <b/>
        <vertAlign val="superscript"/>
        <sz val="9"/>
        <rFont val="Arial"/>
        <family val="2"/>
      </rPr>
      <t>10</t>
    </r>
  </si>
  <si>
    <t>NR1H</t>
  </si>
  <si>
    <t>11. W1DX: W1AN, W1XX @ DUK MA</t>
  </si>
  <si>
    <t>12. W1XX @ Home + 1/2 of DUK MA</t>
  </si>
  <si>
    <r>
      <t>W1XX</t>
    </r>
    <r>
      <rPr>
        <b/>
        <vertAlign val="superscript"/>
        <sz val="9"/>
        <rFont val="Arial"/>
        <family val="2"/>
      </rPr>
      <t>11,12</t>
    </r>
  </si>
  <si>
    <r>
      <t xml:space="preserve">[NOTE: The Call Sign for all entries must be entered under the </t>
    </r>
    <r>
      <rPr>
        <b/>
        <sz val="10"/>
        <rFont val="Arial"/>
        <family val="2"/>
      </rPr>
      <t>first contest row</t>
    </r>
    <r>
      <rPr>
        <sz val="10"/>
        <rFont val="Arial"/>
        <family val="2"/>
      </rPr>
      <t xml:space="preserve"> even if no score is submitted for that contest.]</t>
    </r>
  </si>
  <si>
    <r>
      <t xml:space="preserve">The handicap weighting factor is named "HDCP." It is presently set to 0.9. To change it, open the </t>
    </r>
    <r>
      <rPr>
        <b/>
        <sz val="10"/>
        <rFont val="Arial"/>
        <family val="2"/>
      </rPr>
      <t>hidden page "Basic Calc"</t>
    </r>
    <r>
      <rPr>
        <sz val="10"/>
        <rFont val="Arial"/>
        <family val="2"/>
      </rPr>
      <t xml:space="preserve"> and change it in cell C83. The spreadsheet will automatically recalc based on the new value.</t>
    </r>
  </si>
  <si>
    <r>
      <t>W1AN</t>
    </r>
    <r>
      <rPr>
        <b/>
        <vertAlign val="superscript"/>
        <sz val="9"/>
        <rFont val="Arial"/>
        <family val="2"/>
      </rPr>
      <t>11,13</t>
    </r>
  </si>
  <si>
    <t>13. W1AN @ Home incuded</t>
  </si>
  <si>
    <t>14. M2@KE1S</t>
  </si>
  <si>
    <r>
      <t>W1WBB</t>
    </r>
    <r>
      <rPr>
        <b/>
        <vertAlign val="superscript"/>
        <sz val="9"/>
        <rFont val="Arial"/>
        <family val="2"/>
      </rPr>
      <t>14</t>
    </r>
  </si>
  <si>
    <r>
      <t>W1AN</t>
    </r>
    <r>
      <rPr>
        <b/>
        <vertAlign val="superscript"/>
        <sz val="9"/>
        <rFont val="Arial"/>
        <family val="2"/>
      </rPr>
      <t>14</t>
    </r>
  </si>
  <si>
    <r>
      <t>W1XX</t>
    </r>
    <r>
      <rPr>
        <b/>
        <vertAlign val="superscript"/>
        <sz val="9"/>
        <rFont val="Arial"/>
        <family val="2"/>
      </rPr>
      <t>14</t>
    </r>
  </si>
  <si>
    <r>
      <t>K1DM</t>
    </r>
    <r>
      <rPr>
        <b/>
        <vertAlign val="superscript"/>
        <sz val="9"/>
        <rFont val="Arial"/>
        <family val="2"/>
      </rPr>
      <t>14</t>
    </r>
  </si>
  <si>
    <t>KE1J</t>
  </si>
  <si>
    <t>Through the CQ WPX CW  Contest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</si>
</sst>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51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K3II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7C8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>
        <color rgb="FFFF0000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3" fontId="6" fillId="37" borderId="15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36" borderId="17" xfId="0" applyNumberFormat="1" applyFont="1" applyFill="1" applyBorder="1" applyAlignment="1">
      <alignment horizontal="center"/>
    </xf>
    <xf numFmtId="3" fontId="6" fillId="36" borderId="13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36" borderId="19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6" fillId="37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38" borderId="2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38" borderId="22" xfId="0" applyNumberFormat="1" applyFont="1" applyFill="1" applyBorder="1" applyAlignment="1">
      <alignment horizontal="right"/>
    </xf>
    <xf numFmtId="3" fontId="0" fillId="38" borderId="23" xfId="0" applyNumberFormat="1" applyFont="1" applyFill="1" applyBorder="1" applyAlignment="1">
      <alignment/>
    </xf>
    <xf numFmtId="3" fontId="4" fillId="35" borderId="24" xfId="0" applyNumberFormat="1" applyFont="1" applyFill="1" applyBorder="1" applyAlignment="1">
      <alignment/>
    </xf>
    <xf numFmtId="3" fontId="4" fillId="37" borderId="25" xfId="0" applyNumberFormat="1" applyFont="1" applyFill="1" applyBorder="1" applyAlignment="1">
      <alignment/>
    </xf>
    <xf numFmtId="3" fontId="4" fillId="35" borderId="25" xfId="0" applyNumberFormat="1" applyFont="1" applyFill="1" applyBorder="1" applyAlignment="1">
      <alignment/>
    </xf>
    <xf numFmtId="3" fontId="4" fillId="39" borderId="26" xfId="0" applyNumberFormat="1" applyFont="1" applyFill="1" applyBorder="1" applyAlignment="1">
      <alignment horizontal="right"/>
    </xf>
    <xf numFmtId="3" fontId="4" fillId="35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36" borderId="28" xfId="0" applyNumberFormat="1" applyFont="1" applyFill="1" applyBorder="1" applyAlignment="1">
      <alignment horizontal="center"/>
    </xf>
    <xf numFmtId="3" fontId="5" fillId="36" borderId="12" xfId="0" applyNumberFormat="1" applyFont="1" applyFill="1" applyBorder="1" applyAlignment="1">
      <alignment horizontal="center"/>
    </xf>
    <xf numFmtId="3" fontId="5" fillId="36" borderId="26" xfId="0" applyNumberFormat="1" applyFont="1" applyFill="1" applyBorder="1" applyAlignment="1">
      <alignment horizontal="center"/>
    </xf>
    <xf numFmtId="3" fontId="5" fillId="36" borderId="29" xfId="0" applyNumberFormat="1" applyFont="1" applyFill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36" borderId="32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3" fontId="5" fillId="36" borderId="25" xfId="0" applyNumberFormat="1" applyFont="1" applyFill="1" applyBorder="1" applyAlignment="1">
      <alignment horizontal="center"/>
    </xf>
    <xf numFmtId="3" fontId="5" fillId="36" borderId="3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5" fillId="36" borderId="35" xfId="0" applyNumberFormat="1" applyFont="1" applyFill="1" applyBorder="1" applyAlignment="1">
      <alignment horizontal="center"/>
    </xf>
    <xf numFmtId="3" fontId="5" fillId="36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39" borderId="36" xfId="0" applyNumberFormat="1" applyFont="1" applyFill="1" applyBorder="1" applyAlignment="1">
      <alignment horizontal="center"/>
    </xf>
    <xf numFmtId="3" fontId="5" fillId="39" borderId="37" xfId="0" applyNumberFormat="1" applyFont="1" applyFill="1" applyBorder="1" applyAlignment="1">
      <alignment horizontal="center"/>
    </xf>
    <xf numFmtId="3" fontId="5" fillId="39" borderId="38" xfId="0" applyNumberFormat="1" applyFont="1" applyFill="1" applyBorder="1" applyAlignment="1">
      <alignment/>
    </xf>
    <xf numFmtId="3" fontId="5" fillId="36" borderId="28" xfId="0" applyNumberFormat="1" applyFont="1" applyFill="1" applyBorder="1" applyAlignment="1" applyProtection="1">
      <alignment horizontal="center"/>
      <protection/>
    </xf>
    <xf numFmtId="3" fontId="5" fillId="36" borderId="26" xfId="0" applyNumberFormat="1" applyFont="1" applyFill="1" applyBorder="1" applyAlignment="1" applyProtection="1">
      <alignment horizontal="center"/>
      <protection/>
    </xf>
    <xf numFmtId="3" fontId="5" fillId="0" borderId="39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36" borderId="39" xfId="0" applyNumberFormat="1" applyFon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3" fontId="5" fillId="38" borderId="22" xfId="0" applyNumberFormat="1" applyFont="1" applyFill="1" applyBorder="1" applyAlignment="1">
      <alignment horizontal="center"/>
    </xf>
    <xf numFmtId="3" fontId="5" fillId="38" borderId="41" xfId="0" applyNumberFormat="1" applyFont="1" applyFill="1" applyBorder="1" applyAlignment="1">
      <alignment horizontal="center"/>
    </xf>
    <xf numFmtId="3" fontId="5" fillId="38" borderId="0" xfId="0" applyNumberFormat="1" applyFont="1" applyFill="1" applyBorder="1" applyAlignment="1">
      <alignment horizontal="center"/>
    </xf>
    <xf numFmtId="3" fontId="5" fillId="38" borderId="42" xfId="0" applyNumberFormat="1" applyFont="1" applyFill="1" applyBorder="1" applyAlignment="1">
      <alignment horizontal="center"/>
    </xf>
    <xf numFmtId="3" fontId="5" fillId="38" borderId="23" xfId="0" applyNumberFormat="1" applyFont="1" applyFill="1" applyBorder="1" applyAlignment="1">
      <alignment horizontal="center"/>
    </xf>
    <xf numFmtId="3" fontId="5" fillId="38" borderId="12" xfId="0" applyNumberFormat="1" applyFont="1" applyFill="1" applyBorder="1" applyAlignment="1">
      <alignment horizontal="center"/>
    </xf>
    <xf numFmtId="3" fontId="5" fillId="38" borderId="36" xfId="0" applyNumberFormat="1" applyFont="1" applyFill="1" applyBorder="1" applyAlignment="1">
      <alignment horizontal="center"/>
    </xf>
    <xf numFmtId="3" fontId="5" fillId="38" borderId="3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3" fillId="0" borderId="12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3" fontId="3" fillId="0" borderId="43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41"/>
  <sheetViews>
    <sheetView tabSelected="1" workbookViewId="0" topLeftCell="A10">
      <pane xSplit="1" topLeftCell="B1" activePane="topRight" state="frozen"/>
      <selection pane="topLeft" activeCell="A1" sqref="A1"/>
      <selection pane="topRight" activeCell="B21" sqref="B21"/>
    </sheetView>
  </sheetViews>
  <sheetFormatPr defaultColWidth="9.140625" defaultRowHeight="12.75"/>
  <cols>
    <col min="1" max="1" width="32.7109375" style="1" customWidth="1"/>
    <col min="2" max="2" width="10.7109375" style="2" customWidth="1"/>
    <col min="3" max="3" width="11.7109375" style="2" customWidth="1"/>
    <col min="4" max="5" width="10.7109375" style="2" customWidth="1"/>
    <col min="6" max="6" width="11.7109375" style="2" customWidth="1"/>
    <col min="7" max="8" width="10.7109375" style="2" customWidth="1"/>
    <col min="9" max="9" width="11.7109375" style="2" customWidth="1"/>
    <col min="10" max="11" width="10.7109375" style="2" customWidth="1"/>
    <col min="12" max="12" width="11.7109375" style="2" customWidth="1"/>
    <col min="13" max="14" width="10.7109375" style="2" customWidth="1"/>
    <col min="15" max="15" width="11.7109375" style="2" customWidth="1"/>
    <col min="16" max="17" width="10.7109375" style="2" customWidth="1"/>
    <col min="18" max="18" width="11.7109375" style="2" customWidth="1"/>
    <col min="19" max="20" width="10.7109375" style="2" customWidth="1"/>
    <col min="21" max="21" width="11.7109375" style="2" customWidth="1"/>
    <col min="22" max="23" width="10.7109375" style="2" customWidth="1"/>
    <col min="24" max="24" width="11.7109375" style="2" customWidth="1"/>
    <col min="25" max="25" width="12.28125" style="2" customWidth="1"/>
    <col min="26" max="26" width="12.140625" style="2" customWidth="1"/>
    <col min="27" max="27" width="11.7109375" style="2" customWidth="1"/>
    <col min="28" max="29" width="10.7109375" style="2" customWidth="1"/>
    <col min="30" max="30" width="11.7109375" style="2" customWidth="1"/>
    <col min="31" max="32" width="10.7109375" style="2" customWidth="1"/>
    <col min="33" max="33" width="11.7109375" style="2" customWidth="1"/>
    <col min="34" max="35" width="10.7109375" style="2" customWidth="1"/>
    <col min="36" max="36" width="11.7109375" style="2" customWidth="1"/>
    <col min="37" max="38" width="10.7109375" style="2" customWidth="1"/>
    <col min="39" max="39" width="11.7109375" style="2" customWidth="1"/>
    <col min="40" max="41" width="10.7109375" style="2" customWidth="1"/>
    <col min="42" max="42" width="11.7109375" style="2" customWidth="1"/>
    <col min="43" max="44" width="10.7109375" style="2" customWidth="1"/>
    <col min="45" max="45" width="11.7109375" style="2" customWidth="1"/>
    <col min="46" max="50" width="10.7109375" style="2" customWidth="1"/>
    <col min="51" max="51" width="11.7109375" style="2" customWidth="1"/>
    <col min="52" max="52" width="10.7109375" style="2" customWidth="1"/>
    <col min="53" max="53" width="18.28125" style="1" customWidth="1"/>
    <col min="54" max="56" width="15.7109375" style="1" customWidth="1"/>
    <col min="57" max="16384" width="9.140625" style="1" customWidth="1"/>
  </cols>
  <sheetData>
    <row r="1" spans="1:56" ht="13.5" thickBot="1">
      <c r="A1" s="31" t="s">
        <v>59</v>
      </c>
      <c r="B1" s="32" t="s">
        <v>0</v>
      </c>
      <c r="C1" s="33" t="s">
        <v>30</v>
      </c>
      <c r="D1" s="34" t="s">
        <v>1</v>
      </c>
      <c r="E1" s="35" t="s">
        <v>0</v>
      </c>
      <c r="F1" s="36" t="s">
        <v>30</v>
      </c>
      <c r="G1" s="37" t="s">
        <v>1</v>
      </c>
      <c r="H1" s="32" t="s">
        <v>0</v>
      </c>
      <c r="I1" s="33" t="s">
        <v>30</v>
      </c>
      <c r="J1" s="34" t="s">
        <v>1</v>
      </c>
      <c r="K1" s="35" t="s">
        <v>0</v>
      </c>
      <c r="L1" s="36" t="s">
        <v>30</v>
      </c>
      <c r="M1" s="37" t="s">
        <v>1</v>
      </c>
      <c r="N1" s="38" t="s">
        <v>0</v>
      </c>
      <c r="O1" s="33" t="s">
        <v>30</v>
      </c>
      <c r="P1" s="34" t="s">
        <v>1</v>
      </c>
      <c r="Q1" s="35" t="s">
        <v>0</v>
      </c>
      <c r="R1" s="36" t="s">
        <v>30</v>
      </c>
      <c r="S1" s="37" t="s">
        <v>1</v>
      </c>
      <c r="T1" s="39" t="s">
        <v>0</v>
      </c>
      <c r="U1" s="33" t="s">
        <v>30</v>
      </c>
      <c r="V1" s="34" t="s">
        <v>1</v>
      </c>
      <c r="W1" s="35" t="s">
        <v>0</v>
      </c>
      <c r="X1" s="36" t="s">
        <v>30</v>
      </c>
      <c r="Y1" s="37" t="s">
        <v>1</v>
      </c>
      <c r="Z1" s="39" t="s">
        <v>0</v>
      </c>
      <c r="AA1" s="33" t="s">
        <v>30</v>
      </c>
      <c r="AB1" s="34" t="s">
        <v>1</v>
      </c>
      <c r="AC1" s="35" t="s">
        <v>0</v>
      </c>
      <c r="AD1" s="36" t="s">
        <v>30</v>
      </c>
      <c r="AE1" s="37" t="s">
        <v>1</v>
      </c>
      <c r="AF1" s="39" t="s">
        <v>0</v>
      </c>
      <c r="AG1" s="33" t="s">
        <v>30</v>
      </c>
      <c r="AH1" s="34" t="s">
        <v>1</v>
      </c>
      <c r="AI1" s="35" t="s">
        <v>0</v>
      </c>
      <c r="AJ1" s="36" t="s">
        <v>30</v>
      </c>
      <c r="AK1" s="37" t="s">
        <v>1</v>
      </c>
      <c r="AL1" s="39" t="s">
        <v>0</v>
      </c>
      <c r="AM1" s="33" t="s">
        <v>30</v>
      </c>
      <c r="AN1" s="34" t="s">
        <v>1</v>
      </c>
      <c r="AO1" s="35" t="s">
        <v>0</v>
      </c>
      <c r="AP1" s="36" t="s">
        <v>30</v>
      </c>
      <c r="AQ1" s="37" t="s">
        <v>1</v>
      </c>
      <c r="AR1" s="39" t="s">
        <v>0</v>
      </c>
      <c r="AS1" s="33" t="s">
        <v>30</v>
      </c>
      <c r="AT1" s="34" t="s">
        <v>1</v>
      </c>
      <c r="AU1" s="40" t="s">
        <v>0</v>
      </c>
      <c r="AV1" s="36" t="s">
        <v>30</v>
      </c>
      <c r="AW1" s="37" t="s">
        <v>1</v>
      </c>
      <c r="AX1" s="41" t="s">
        <v>0</v>
      </c>
      <c r="AY1" s="42" t="s">
        <v>30</v>
      </c>
      <c r="AZ1" s="43" t="s">
        <v>1</v>
      </c>
      <c r="BA1" s="30" t="s">
        <v>2</v>
      </c>
      <c r="BB1" s="2"/>
      <c r="BC1" s="2"/>
      <c r="BD1" s="2"/>
    </row>
    <row r="2" spans="1:53" ht="13.5" thickTop="1">
      <c r="A2" s="56" t="s">
        <v>60</v>
      </c>
      <c r="B2" s="61" t="s">
        <v>84</v>
      </c>
      <c r="C2" s="62">
        <v>1273</v>
      </c>
      <c r="D2" s="82" t="s">
        <v>27</v>
      </c>
      <c r="E2" s="64" t="s">
        <v>85</v>
      </c>
      <c r="F2" s="65">
        <v>1007</v>
      </c>
      <c r="G2" s="66" t="s">
        <v>29</v>
      </c>
      <c r="H2" s="62" t="s">
        <v>86</v>
      </c>
      <c r="I2" s="62">
        <v>42600</v>
      </c>
      <c r="J2" s="63" t="s">
        <v>27</v>
      </c>
      <c r="K2" s="64" t="s">
        <v>90</v>
      </c>
      <c r="L2" s="65"/>
      <c r="M2" s="66"/>
      <c r="N2" s="62" t="s">
        <v>88</v>
      </c>
      <c r="O2" s="62">
        <v>406</v>
      </c>
      <c r="P2" s="63" t="s">
        <v>29</v>
      </c>
      <c r="Q2" s="64" t="s">
        <v>89</v>
      </c>
      <c r="R2" s="65"/>
      <c r="S2" s="66"/>
      <c r="T2" s="62" t="s">
        <v>91</v>
      </c>
      <c r="U2" s="62">
        <v>1696</v>
      </c>
      <c r="V2" s="63" t="s">
        <v>27</v>
      </c>
      <c r="W2" s="64" t="s">
        <v>92</v>
      </c>
      <c r="X2" s="65"/>
      <c r="Y2" s="66"/>
      <c r="Z2" s="62" t="s">
        <v>95</v>
      </c>
      <c r="AA2" s="62"/>
      <c r="AB2" s="63"/>
      <c r="AC2" s="67" t="s">
        <v>96</v>
      </c>
      <c r="AD2" s="68"/>
      <c r="AE2" s="68"/>
      <c r="AF2" s="62" t="s">
        <v>127</v>
      </c>
      <c r="AG2" s="62"/>
      <c r="AH2" s="63"/>
      <c r="AI2" s="64" t="s">
        <v>140</v>
      </c>
      <c r="AJ2" s="65"/>
      <c r="AK2" s="66"/>
      <c r="AL2" s="62"/>
      <c r="AM2" s="62"/>
      <c r="AN2" s="63"/>
      <c r="AO2" s="64"/>
      <c r="AP2" s="65"/>
      <c r="AQ2" s="66"/>
      <c r="AR2" s="62"/>
      <c r="AS2" s="62"/>
      <c r="AT2" s="63"/>
      <c r="AU2" s="65"/>
      <c r="AV2" s="65"/>
      <c r="AW2" s="66"/>
      <c r="AX2" s="61"/>
      <c r="AY2" s="62"/>
      <c r="AZ2" s="63"/>
      <c r="BA2" s="69">
        <f>SUM(C2:AZ2)</f>
        <v>46982</v>
      </c>
    </row>
    <row r="3" spans="1:53" ht="13.5">
      <c r="A3" s="57" t="s">
        <v>61</v>
      </c>
      <c r="B3" s="70" t="s">
        <v>84</v>
      </c>
      <c r="C3" s="71">
        <v>310422</v>
      </c>
      <c r="D3" s="82" t="s">
        <v>27</v>
      </c>
      <c r="E3" s="73"/>
      <c r="F3" s="74"/>
      <c r="G3" s="75"/>
      <c r="H3" s="71" t="s">
        <v>93</v>
      </c>
      <c r="I3" s="71">
        <f>2230704/3</f>
        <v>743568</v>
      </c>
      <c r="J3" s="72" t="s">
        <v>27</v>
      </c>
      <c r="K3" s="73" t="s">
        <v>90</v>
      </c>
      <c r="L3" s="74">
        <v>407968</v>
      </c>
      <c r="M3" s="75" t="s">
        <v>29</v>
      </c>
      <c r="N3" s="71"/>
      <c r="O3" s="71"/>
      <c r="P3" s="72"/>
      <c r="Q3" s="73" t="s">
        <v>89</v>
      </c>
      <c r="R3" s="74">
        <v>1469065</v>
      </c>
      <c r="S3" s="75" t="s">
        <v>27</v>
      </c>
      <c r="T3" s="71"/>
      <c r="U3" s="71"/>
      <c r="V3" s="72"/>
      <c r="W3" s="73" t="s">
        <v>92</v>
      </c>
      <c r="X3" s="74">
        <v>5448224</v>
      </c>
      <c r="Y3" s="75" t="s">
        <v>27</v>
      </c>
      <c r="Z3" s="71" t="s">
        <v>98</v>
      </c>
      <c r="AA3" s="71">
        <f>2230704/3</f>
        <v>743568</v>
      </c>
      <c r="AB3" s="72" t="s">
        <v>27</v>
      </c>
      <c r="AC3" s="76" t="s">
        <v>97</v>
      </c>
      <c r="AD3" s="71">
        <f>2230704/3</f>
        <v>743568</v>
      </c>
      <c r="AE3" s="75" t="s">
        <v>27</v>
      </c>
      <c r="AF3" s="71"/>
      <c r="AG3" s="71"/>
      <c r="AH3" s="72"/>
      <c r="AI3" s="73"/>
      <c r="AJ3" s="74"/>
      <c r="AK3" s="75"/>
      <c r="AL3" s="71"/>
      <c r="AM3" s="71"/>
      <c r="AN3" s="72"/>
      <c r="AO3" s="73"/>
      <c r="AP3" s="74"/>
      <c r="AQ3" s="75"/>
      <c r="AR3" s="71"/>
      <c r="AS3" s="77"/>
      <c r="AT3" s="78"/>
      <c r="AU3" s="79"/>
      <c r="AV3" s="80"/>
      <c r="AW3" s="74"/>
      <c r="AX3" s="70"/>
      <c r="AY3" s="71"/>
      <c r="AZ3" s="72"/>
      <c r="BA3" s="69">
        <f>SUM(C3:AZ3)</f>
        <v>9866383</v>
      </c>
    </row>
    <row r="4" spans="1:53" ht="13.5">
      <c r="A4" s="58" t="s">
        <v>62</v>
      </c>
      <c r="B4" s="70" t="s">
        <v>84</v>
      </c>
      <c r="C4" s="81">
        <v>119328</v>
      </c>
      <c r="D4" s="82" t="s">
        <v>29</v>
      </c>
      <c r="E4" s="73"/>
      <c r="F4" s="74"/>
      <c r="G4" s="75"/>
      <c r="H4" s="83" t="s">
        <v>99</v>
      </c>
      <c r="I4" s="83">
        <f>1333032/2</f>
        <v>666516</v>
      </c>
      <c r="J4" s="82" t="s">
        <v>27</v>
      </c>
      <c r="K4" s="73"/>
      <c r="L4" s="74"/>
      <c r="M4" s="75"/>
      <c r="N4" s="83" t="s">
        <v>88</v>
      </c>
      <c r="O4" s="83">
        <v>105950</v>
      </c>
      <c r="P4" s="82" t="s">
        <v>29</v>
      </c>
      <c r="Q4" s="73" t="s">
        <v>89</v>
      </c>
      <c r="R4" s="74">
        <v>1159815</v>
      </c>
      <c r="S4" s="75" t="s">
        <v>27</v>
      </c>
      <c r="T4" s="83" t="s">
        <v>91</v>
      </c>
      <c r="U4" s="83">
        <v>223470</v>
      </c>
      <c r="V4" s="82" t="s">
        <v>27</v>
      </c>
      <c r="W4" s="73"/>
      <c r="X4" s="74"/>
      <c r="Y4" s="75"/>
      <c r="Z4" s="83"/>
      <c r="AA4" s="83"/>
      <c r="AB4" s="82"/>
      <c r="AC4" s="73" t="s">
        <v>101</v>
      </c>
      <c r="AD4" s="74">
        <f>1333032/2</f>
        <v>666516</v>
      </c>
      <c r="AE4" s="75" t="s">
        <v>27</v>
      </c>
      <c r="AF4" s="83"/>
      <c r="AG4" s="83"/>
      <c r="AH4" s="82"/>
      <c r="AI4" s="73"/>
      <c r="AJ4" s="74"/>
      <c r="AK4" s="75"/>
      <c r="AL4" s="83"/>
      <c r="AM4" s="83"/>
      <c r="AN4" s="82"/>
      <c r="AO4" s="73"/>
      <c r="AP4" s="74"/>
      <c r="AQ4" s="75"/>
      <c r="AR4" s="83"/>
      <c r="AS4" s="83"/>
      <c r="AT4" s="82"/>
      <c r="AU4" s="74"/>
      <c r="AV4" s="74"/>
      <c r="AW4" s="75"/>
      <c r="AX4" s="70"/>
      <c r="AY4" s="71"/>
      <c r="AZ4" s="72"/>
      <c r="BA4" s="69">
        <f aca="true" t="shared" si="0" ref="BA4:BA22">SUM(A4:AZ4)</f>
        <v>2941595</v>
      </c>
    </row>
    <row r="5" spans="1:53" ht="12.75">
      <c r="A5" s="57" t="s">
        <v>63</v>
      </c>
      <c r="B5" s="81" t="s">
        <v>84</v>
      </c>
      <c r="C5" s="83">
        <v>81016</v>
      </c>
      <c r="D5" s="82" t="s">
        <v>27</v>
      </c>
      <c r="E5" s="80" t="s">
        <v>85</v>
      </c>
      <c r="F5" s="74">
        <v>18840</v>
      </c>
      <c r="G5" s="75" t="s">
        <v>29</v>
      </c>
      <c r="H5" s="83"/>
      <c r="I5" s="83"/>
      <c r="J5" s="82"/>
      <c r="K5" s="73" t="s">
        <v>90</v>
      </c>
      <c r="L5" s="74">
        <v>10700</v>
      </c>
      <c r="M5" s="75" t="s">
        <v>29</v>
      </c>
      <c r="N5" s="83"/>
      <c r="O5" s="83"/>
      <c r="P5" s="82"/>
      <c r="Q5" s="73"/>
      <c r="R5" s="74"/>
      <c r="S5" s="75"/>
      <c r="T5" s="83" t="s">
        <v>91</v>
      </c>
      <c r="U5" s="83">
        <v>171072</v>
      </c>
      <c r="V5" s="82" t="s">
        <v>27</v>
      </c>
      <c r="W5" s="73"/>
      <c r="X5" s="74"/>
      <c r="Y5" s="75"/>
      <c r="Z5" s="83"/>
      <c r="AA5" s="83"/>
      <c r="AB5" s="82"/>
      <c r="AC5" s="73"/>
      <c r="AD5" s="74"/>
      <c r="AE5" s="75"/>
      <c r="AF5" s="83"/>
      <c r="AG5" s="83"/>
      <c r="AH5" s="82"/>
      <c r="AI5" s="73"/>
      <c r="AJ5" s="74"/>
      <c r="AK5" s="75"/>
      <c r="AL5" s="83"/>
      <c r="AM5" s="83"/>
      <c r="AN5" s="82"/>
      <c r="AO5" s="73"/>
      <c r="AP5" s="74"/>
      <c r="AQ5" s="75"/>
      <c r="AR5" s="83"/>
      <c r="AS5" s="83"/>
      <c r="AT5" s="82"/>
      <c r="AU5" s="74"/>
      <c r="AV5" s="74"/>
      <c r="AW5" s="75"/>
      <c r="AX5" s="70"/>
      <c r="AY5" s="71"/>
      <c r="AZ5" s="72"/>
      <c r="BA5" s="69">
        <f t="shared" si="0"/>
        <v>281628</v>
      </c>
    </row>
    <row r="6" spans="1:53" ht="12.75">
      <c r="A6" s="58" t="s">
        <v>64</v>
      </c>
      <c r="B6" s="84"/>
      <c r="C6" s="83"/>
      <c r="D6" s="82"/>
      <c r="E6" s="73" t="s">
        <v>85</v>
      </c>
      <c r="F6" s="74">
        <v>11440</v>
      </c>
      <c r="G6" s="75" t="s">
        <v>29</v>
      </c>
      <c r="H6" s="83" t="s">
        <v>86</v>
      </c>
      <c r="I6" s="83">
        <v>92130</v>
      </c>
      <c r="J6" s="82" t="s">
        <v>27</v>
      </c>
      <c r="K6" s="73"/>
      <c r="L6" s="74"/>
      <c r="M6" s="75"/>
      <c r="N6" s="83"/>
      <c r="O6" s="83"/>
      <c r="P6" s="82"/>
      <c r="Q6" s="73" t="s">
        <v>89</v>
      </c>
      <c r="R6" s="74">
        <v>82336</v>
      </c>
      <c r="S6" s="75" t="s">
        <v>27</v>
      </c>
      <c r="T6" s="83" t="s">
        <v>91</v>
      </c>
      <c r="U6" s="83">
        <v>146246</v>
      </c>
      <c r="V6" s="82" t="s">
        <v>27</v>
      </c>
      <c r="W6" s="73"/>
      <c r="X6" s="74"/>
      <c r="Y6" s="75"/>
      <c r="Z6" s="83"/>
      <c r="AA6" s="83"/>
      <c r="AB6" s="82"/>
      <c r="AC6" s="64"/>
      <c r="AD6" s="65"/>
      <c r="AE6" s="66"/>
      <c r="AF6" s="83"/>
      <c r="AG6" s="83"/>
      <c r="AH6" s="82"/>
      <c r="AI6" s="73"/>
      <c r="AJ6" s="74"/>
      <c r="AK6" s="75"/>
      <c r="AL6" s="83"/>
      <c r="AM6" s="83"/>
      <c r="AN6" s="82"/>
      <c r="AO6" s="73"/>
      <c r="AP6" s="74"/>
      <c r="AQ6" s="75"/>
      <c r="AR6" s="83"/>
      <c r="AS6" s="83"/>
      <c r="AT6" s="82"/>
      <c r="AU6" s="74"/>
      <c r="AV6" s="74"/>
      <c r="AW6" s="75"/>
      <c r="AX6" s="70"/>
      <c r="AY6" s="71"/>
      <c r="AZ6" s="72"/>
      <c r="BA6" s="69">
        <f t="shared" si="0"/>
        <v>332152</v>
      </c>
    </row>
    <row r="7" spans="1:53" ht="13.5">
      <c r="A7" s="57" t="s">
        <v>65</v>
      </c>
      <c r="B7" s="84" t="s">
        <v>102</v>
      </c>
      <c r="C7" s="83">
        <f>28842+1372634</f>
        <v>1401476</v>
      </c>
      <c r="D7" s="82" t="s">
        <v>27</v>
      </c>
      <c r="E7" s="73" t="s">
        <v>106</v>
      </c>
      <c r="F7" s="74">
        <f>6863172/5</f>
        <v>1372634.4</v>
      </c>
      <c r="G7" s="75" t="s">
        <v>27</v>
      </c>
      <c r="H7" s="83" t="s">
        <v>105</v>
      </c>
      <c r="I7" s="83">
        <f>6863172/5</f>
        <v>1372634.4</v>
      </c>
      <c r="J7" s="82" t="s">
        <v>27</v>
      </c>
      <c r="K7" s="73"/>
      <c r="L7" s="74"/>
      <c r="M7" s="75"/>
      <c r="N7" s="83"/>
      <c r="O7" s="83"/>
      <c r="P7" s="82"/>
      <c r="Q7" s="73"/>
      <c r="R7" s="74"/>
      <c r="S7" s="75"/>
      <c r="T7" s="83" t="s">
        <v>108</v>
      </c>
      <c r="U7" s="83">
        <f>6863172/5+49920</f>
        <v>1422554.4</v>
      </c>
      <c r="V7" s="82" t="s">
        <v>27</v>
      </c>
      <c r="W7" s="73"/>
      <c r="X7" s="74"/>
      <c r="Y7" s="75"/>
      <c r="Z7" s="83" t="s">
        <v>104</v>
      </c>
      <c r="AA7" s="83">
        <f>6863172/5</f>
        <v>1372634.4</v>
      </c>
      <c r="AB7" s="82" t="s">
        <v>27</v>
      </c>
      <c r="AC7" s="73"/>
      <c r="AD7" s="74"/>
      <c r="AE7" s="75"/>
      <c r="AF7" s="83"/>
      <c r="AG7" s="83"/>
      <c r="AH7" s="82"/>
      <c r="AI7" s="73"/>
      <c r="AJ7" s="74"/>
      <c r="AK7" s="75"/>
      <c r="AL7" s="83"/>
      <c r="AM7" s="83"/>
      <c r="AN7" s="82"/>
      <c r="AO7" s="73"/>
      <c r="AP7" s="74"/>
      <c r="AQ7" s="75"/>
      <c r="AR7" s="83"/>
      <c r="AS7" s="83"/>
      <c r="AT7" s="82"/>
      <c r="AU7" s="74"/>
      <c r="AV7" s="74"/>
      <c r="AW7" s="75"/>
      <c r="AX7" s="70"/>
      <c r="AY7" s="71"/>
      <c r="AZ7" s="72"/>
      <c r="BA7" s="69">
        <f t="shared" si="0"/>
        <v>6941933.6</v>
      </c>
    </row>
    <row r="8" spans="1:53" ht="12.75">
      <c r="A8" s="58" t="s">
        <v>66</v>
      </c>
      <c r="B8" s="84" t="s">
        <v>84</v>
      </c>
      <c r="C8" s="83">
        <v>9690</v>
      </c>
      <c r="D8" s="82" t="s">
        <v>27</v>
      </c>
      <c r="E8" s="73" t="s">
        <v>85</v>
      </c>
      <c r="F8" s="74">
        <v>106354</v>
      </c>
      <c r="G8" s="75" t="s">
        <v>29</v>
      </c>
      <c r="H8" s="83" t="s">
        <v>86</v>
      </c>
      <c r="I8" s="83">
        <v>245284</v>
      </c>
      <c r="J8" s="82" t="s">
        <v>27</v>
      </c>
      <c r="K8" s="73" t="s">
        <v>90</v>
      </c>
      <c r="L8" s="74">
        <v>21120</v>
      </c>
      <c r="M8" s="75" t="s">
        <v>29</v>
      </c>
      <c r="N8" s="83"/>
      <c r="O8" s="83"/>
      <c r="P8" s="82"/>
      <c r="Q8" s="73"/>
      <c r="R8" s="74"/>
      <c r="S8" s="75"/>
      <c r="T8" s="83" t="s">
        <v>91</v>
      </c>
      <c r="U8" s="83">
        <v>278884</v>
      </c>
      <c r="V8" s="82" t="s">
        <v>27</v>
      </c>
      <c r="W8" s="73"/>
      <c r="X8" s="74"/>
      <c r="Y8" s="75"/>
      <c r="Z8" s="83"/>
      <c r="AA8" s="83"/>
      <c r="AB8" s="82"/>
      <c r="AC8" s="73"/>
      <c r="AD8" s="74"/>
      <c r="AE8" s="75"/>
      <c r="AF8" s="83"/>
      <c r="AG8" s="83"/>
      <c r="AH8" s="82"/>
      <c r="AI8" s="73"/>
      <c r="AJ8" s="74"/>
      <c r="AK8" s="75"/>
      <c r="AL8" s="83"/>
      <c r="AM8" s="83"/>
      <c r="AN8" s="82"/>
      <c r="AO8" s="73"/>
      <c r="AP8" s="74"/>
      <c r="AQ8" s="75"/>
      <c r="AR8" s="83"/>
      <c r="AS8" s="83"/>
      <c r="AT8" s="82"/>
      <c r="AU8" s="74"/>
      <c r="AV8" s="74"/>
      <c r="AW8" s="75"/>
      <c r="AX8" s="70"/>
      <c r="AY8" s="71"/>
      <c r="AZ8" s="72"/>
      <c r="BA8" s="69">
        <f t="shared" si="0"/>
        <v>661332</v>
      </c>
    </row>
    <row r="9" spans="1:53" ht="13.5">
      <c r="A9" s="57" t="s">
        <v>67</v>
      </c>
      <c r="B9" s="84" t="s">
        <v>84</v>
      </c>
      <c r="C9" s="83">
        <v>77604</v>
      </c>
      <c r="D9" s="82" t="s">
        <v>27</v>
      </c>
      <c r="E9" s="73" t="s">
        <v>112</v>
      </c>
      <c r="F9" s="74">
        <v>166782</v>
      </c>
      <c r="G9" s="75" t="s">
        <v>27</v>
      </c>
      <c r="H9" s="83" t="s">
        <v>111</v>
      </c>
      <c r="I9" s="83">
        <f>667128/4</f>
        <v>166782</v>
      </c>
      <c r="J9" s="82" t="s">
        <v>27</v>
      </c>
      <c r="K9" s="73" t="s">
        <v>90</v>
      </c>
      <c r="L9" s="74">
        <v>209754</v>
      </c>
      <c r="M9" s="75" t="s">
        <v>29</v>
      </c>
      <c r="N9" s="83" t="s">
        <v>88</v>
      </c>
      <c r="O9" s="83">
        <v>7912</v>
      </c>
      <c r="P9" s="82" t="s">
        <v>29</v>
      </c>
      <c r="Q9" s="73" t="s">
        <v>89</v>
      </c>
      <c r="R9" s="74">
        <v>2624</v>
      </c>
      <c r="S9" s="75" t="s">
        <v>27</v>
      </c>
      <c r="T9" s="83" t="s">
        <v>114</v>
      </c>
      <c r="U9" s="83">
        <f>166782+8280</f>
        <v>175062</v>
      </c>
      <c r="V9" s="82" t="s">
        <v>27</v>
      </c>
      <c r="W9" s="73"/>
      <c r="X9" s="74"/>
      <c r="Y9" s="75"/>
      <c r="Z9" s="83" t="s">
        <v>110</v>
      </c>
      <c r="AA9" s="83">
        <v>166782</v>
      </c>
      <c r="AB9" s="82" t="s">
        <v>27</v>
      </c>
      <c r="AC9" s="73"/>
      <c r="AD9" s="74"/>
      <c r="AE9" s="75"/>
      <c r="AF9" s="83"/>
      <c r="AG9" s="83"/>
      <c r="AH9" s="82"/>
      <c r="AI9" s="73"/>
      <c r="AJ9" s="74"/>
      <c r="AK9" s="75"/>
      <c r="AL9" s="83"/>
      <c r="AM9" s="83"/>
      <c r="AN9" s="82"/>
      <c r="AO9" s="73"/>
      <c r="AP9" s="74"/>
      <c r="AQ9" s="75"/>
      <c r="AR9" s="83"/>
      <c r="AS9" s="83"/>
      <c r="AT9" s="82"/>
      <c r="AU9" s="74"/>
      <c r="AV9" s="74"/>
      <c r="AW9" s="75"/>
      <c r="AX9" s="70"/>
      <c r="AY9" s="71"/>
      <c r="AZ9" s="72"/>
      <c r="BA9" s="69">
        <f t="shared" si="0"/>
        <v>973302</v>
      </c>
    </row>
    <row r="10" spans="1:53" ht="13.5">
      <c r="A10" s="58" t="s">
        <v>68</v>
      </c>
      <c r="B10" s="84" t="s">
        <v>84</v>
      </c>
      <c r="C10" s="83">
        <v>18408</v>
      </c>
      <c r="D10" s="82" t="s">
        <v>27</v>
      </c>
      <c r="E10" s="73"/>
      <c r="F10" s="74"/>
      <c r="G10" s="75"/>
      <c r="H10" s="83" t="s">
        <v>115</v>
      </c>
      <c r="I10" s="83">
        <f>47775/2</f>
        <v>23887.5</v>
      </c>
      <c r="J10" s="82" t="s">
        <v>27</v>
      </c>
      <c r="K10" s="73" t="s">
        <v>90</v>
      </c>
      <c r="L10" s="74">
        <v>14784</v>
      </c>
      <c r="M10" s="75" t="s">
        <v>29</v>
      </c>
      <c r="N10" s="83"/>
      <c r="O10" s="83"/>
      <c r="P10" s="82"/>
      <c r="Q10" s="73" t="s">
        <v>89</v>
      </c>
      <c r="R10" s="74">
        <v>115248</v>
      </c>
      <c r="S10" s="75" t="s">
        <v>27</v>
      </c>
      <c r="T10" s="83"/>
      <c r="U10" s="83"/>
      <c r="V10" s="82"/>
      <c r="W10" s="73"/>
      <c r="X10" s="74"/>
      <c r="Y10" s="75"/>
      <c r="Z10" s="83"/>
      <c r="AA10" s="83"/>
      <c r="AB10" s="82"/>
      <c r="AC10" s="73" t="s">
        <v>117</v>
      </c>
      <c r="AD10" s="74">
        <f>47775/2</f>
        <v>23887.5</v>
      </c>
      <c r="AE10" s="75" t="s">
        <v>27</v>
      </c>
      <c r="AF10" s="83"/>
      <c r="AG10" s="83"/>
      <c r="AH10" s="82"/>
      <c r="AI10" s="73"/>
      <c r="AJ10" s="74"/>
      <c r="AK10" s="75"/>
      <c r="AL10" s="83"/>
      <c r="AM10" s="83"/>
      <c r="AN10" s="82"/>
      <c r="AO10" s="73"/>
      <c r="AP10" s="74"/>
      <c r="AQ10" s="75"/>
      <c r="AR10" s="83"/>
      <c r="AS10" s="83"/>
      <c r="AT10" s="82"/>
      <c r="AU10" s="74"/>
      <c r="AV10" s="74"/>
      <c r="AW10" s="75"/>
      <c r="AX10" s="70"/>
      <c r="AY10" s="71"/>
      <c r="AZ10" s="72"/>
      <c r="BA10" s="69">
        <f t="shared" si="0"/>
        <v>196215</v>
      </c>
    </row>
    <row r="11" spans="1:53" ht="12.75">
      <c r="A11" s="57" t="s">
        <v>69</v>
      </c>
      <c r="B11" s="84" t="s">
        <v>84</v>
      </c>
      <c r="C11" s="83">
        <v>200</v>
      </c>
      <c r="D11" s="82" t="s">
        <v>27</v>
      </c>
      <c r="E11" s="73"/>
      <c r="F11" s="74"/>
      <c r="G11" s="75"/>
      <c r="H11" s="83" t="s">
        <v>86</v>
      </c>
      <c r="I11" s="83">
        <v>14787</v>
      </c>
      <c r="J11" s="82" t="s">
        <v>27</v>
      </c>
      <c r="K11" s="73"/>
      <c r="L11" s="74"/>
      <c r="M11" s="75"/>
      <c r="N11" s="83"/>
      <c r="O11" s="83"/>
      <c r="P11" s="82"/>
      <c r="Q11" s="73"/>
      <c r="R11" s="74"/>
      <c r="S11" s="75"/>
      <c r="T11" s="83"/>
      <c r="U11" s="83"/>
      <c r="V11" s="82"/>
      <c r="W11" s="73"/>
      <c r="X11" s="74"/>
      <c r="Y11" s="75"/>
      <c r="Z11" s="83"/>
      <c r="AA11" s="83"/>
      <c r="AB11" s="82"/>
      <c r="AC11" s="73"/>
      <c r="AD11" s="74"/>
      <c r="AE11" s="75"/>
      <c r="AF11" s="83"/>
      <c r="AG11" s="83"/>
      <c r="AH11" s="82"/>
      <c r="AI11" s="73"/>
      <c r="AJ11" s="74"/>
      <c r="AK11" s="75"/>
      <c r="AL11" s="83"/>
      <c r="AM11" s="83"/>
      <c r="AN11" s="82"/>
      <c r="AO11" s="73"/>
      <c r="AP11" s="74"/>
      <c r="AQ11" s="75"/>
      <c r="AR11" s="83"/>
      <c r="AS11" s="83"/>
      <c r="AT11" s="82"/>
      <c r="AU11" s="74"/>
      <c r="AV11" s="74"/>
      <c r="AW11" s="75"/>
      <c r="AX11" s="70"/>
      <c r="AY11" s="71"/>
      <c r="AZ11" s="72"/>
      <c r="BA11" s="69">
        <f t="shared" si="0"/>
        <v>14987</v>
      </c>
    </row>
    <row r="12" spans="1:53" ht="12.75">
      <c r="A12" s="58" t="s">
        <v>70</v>
      </c>
      <c r="B12" s="84" t="s">
        <v>84</v>
      </c>
      <c r="C12" s="83">
        <v>9376</v>
      </c>
      <c r="D12" s="82" t="s">
        <v>27</v>
      </c>
      <c r="E12" s="73" t="s">
        <v>85</v>
      </c>
      <c r="F12" s="74">
        <v>461701</v>
      </c>
      <c r="G12" s="75" t="s">
        <v>29</v>
      </c>
      <c r="H12" s="83" t="s">
        <v>86</v>
      </c>
      <c r="I12" s="83">
        <v>110208</v>
      </c>
      <c r="J12" s="82" t="s">
        <v>27</v>
      </c>
      <c r="K12" s="73" t="s">
        <v>90</v>
      </c>
      <c r="L12" s="74">
        <v>52156</v>
      </c>
      <c r="M12" s="75" t="s">
        <v>29</v>
      </c>
      <c r="N12" s="83"/>
      <c r="O12" s="83"/>
      <c r="P12" s="82"/>
      <c r="Q12" s="73"/>
      <c r="R12" s="74"/>
      <c r="S12" s="75"/>
      <c r="T12" s="83" t="s">
        <v>91</v>
      </c>
      <c r="U12" s="83">
        <v>331128</v>
      </c>
      <c r="V12" s="82" t="s">
        <v>27</v>
      </c>
      <c r="W12" s="73"/>
      <c r="X12" s="74"/>
      <c r="Y12" s="75"/>
      <c r="Z12" s="83"/>
      <c r="AA12" s="83"/>
      <c r="AB12" s="82"/>
      <c r="AC12" s="73"/>
      <c r="AD12" s="74"/>
      <c r="AE12" s="75"/>
      <c r="AF12" s="83"/>
      <c r="AG12" s="83"/>
      <c r="AH12" s="82"/>
      <c r="AI12" s="73"/>
      <c r="AJ12" s="74"/>
      <c r="AK12" s="75"/>
      <c r="AL12" s="83"/>
      <c r="AM12" s="83"/>
      <c r="AN12" s="82"/>
      <c r="AO12" s="73"/>
      <c r="AP12" s="74"/>
      <c r="AQ12" s="75"/>
      <c r="AR12" s="83"/>
      <c r="AS12" s="83"/>
      <c r="AT12" s="82"/>
      <c r="AU12" s="74"/>
      <c r="AV12" s="74"/>
      <c r="AW12" s="75"/>
      <c r="AX12" s="70"/>
      <c r="AY12" s="71"/>
      <c r="AZ12" s="72"/>
      <c r="BA12" s="69">
        <f t="shared" si="0"/>
        <v>964569</v>
      </c>
    </row>
    <row r="13" spans="1:53" ht="13.5">
      <c r="A13" s="57" t="s">
        <v>71</v>
      </c>
      <c r="B13" s="84" t="s">
        <v>120</v>
      </c>
      <c r="C13" s="83">
        <f>6930+1086800</f>
        <v>1093730</v>
      </c>
      <c r="D13" s="82" t="s">
        <v>27</v>
      </c>
      <c r="E13" s="73"/>
      <c r="F13" s="74"/>
      <c r="G13" s="75"/>
      <c r="H13" s="83" t="s">
        <v>123</v>
      </c>
      <c r="I13" s="83">
        <f>5434000/5</f>
        <v>1086800</v>
      </c>
      <c r="J13" s="82" t="s">
        <v>27</v>
      </c>
      <c r="K13" s="73" t="s">
        <v>90</v>
      </c>
      <c r="L13" s="74">
        <v>1362452</v>
      </c>
      <c r="M13" s="75" t="s">
        <v>29</v>
      </c>
      <c r="N13" s="83"/>
      <c r="O13" s="83"/>
      <c r="P13" s="82"/>
      <c r="Q13" s="73" t="s">
        <v>89</v>
      </c>
      <c r="R13" s="74"/>
      <c r="S13" s="75" t="s">
        <v>27</v>
      </c>
      <c r="T13" s="83"/>
      <c r="U13" s="83"/>
      <c r="V13" s="82"/>
      <c r="W13" s="73" t="s">
        <v>92</v>
      </c>
      <c r="X13" s="74"/>
      <c r="Y13" s="75" t="s">
        <v>27</v>
      </c>
      <c r="Z13" s="83" t="s">
        <v>121</v>
      </c>
      <c r="AA13" s="83">
        <f>5434000/5</f>
        <v>1086800</v>
      </c>
      <c r="AB13" s="82" t="s">
        <v>27</v>
      </c>
      <c r="AC13" s="73" t="s">
        <v>122</v>
      </c>
      <c r="AD13" s="83">
        <f>5434000/5</f>
        <v>1086800</v>
      </c>
      <c r="AE13" s="75" t="s">
        <v>27</v>
      </c>
      <c r="AF13" s="83"/>
      <c r="AG13" s="83"/>
      <c r="AH13" s="82"/>
      <c r="AI13" s="73"/>
      <c r="AJ13" s="74"/>
      <c r="AK13" s="75"/>
      <c r="AL13" s="83"/>
      <c r="AM13" s="83"/>
      <c r="AN13" s="82"/>
      <c r="AO13" s="73"/>
      <c r="AP13" s="74"/>
      <c r="AQ13" s="75"/>
      <c r="AR13" s="83"/>
      <c r="AS13" s="83"/>
      <c r="AT13" s="82"/>
      <c r="AU13" s="74"/>
      <c r="AV13" s="74"/>
      <c r="AW13" s="75"/>
      <c r="AX13" s="70"/>
      <c r="AY13" s="71"/>
      <c r="AZ13" s="72"/>
      <c r="BA13" s="69">
        <f t="shared" si="0"/>
        <v>5716582</v>
      </c>
    </row>
    <row r="14" spans="1:53" ht="12.75">
      <c r="A14" s="58" t="s">
        <v>72</v>
      </c>
      <c r="B14" s="84" t="s">
        <v>84</v>
      </c>
      <c r="C14" s="83">
        <v>559752</v>
      </c>
      <c r="D14" s="82" t="s">
        <v>27</v>
      </c>
      <c r="E14" s="73"/>
      <c r="F14" s="74"/>
      <c r="G14" s="75"/>
      <c r="H14" s="83" t="s">
        <v>86</v>
      </c>
      <c r="I14" s="83">
        <v>1567800</v>
      </c>
      <c r="J14" s="82" t="s">
        <v>27</v>
      </c>
      <c r="K14" s="73"/>
      <c r="L14" s="74"/>
      <c r="M14" s="75"/>
      <c r="N14" s="83"/>
      <c r="O14" s="83"/>
      <c r="P14" s="82"/>
      <c r="Q14" s="73"/>
      <c r="R14" s="74"/>
      <c r="S14" s="75"/>
      <c r="T14" s="83" t="s">
        <v>91</v>
      </c>
      <c r="U14" s="83">
        <v>41175</v>
      </c>
      <c r="V14" s="82" t="s">
        <v>27</v>
      </c>
      <c r="W14" s="73"/>
      <c r="X14" s="74"/>
      <c r="Y14" s="75"/>
      <c r="Z14" s="83" t="s">
        <v>95</v>
      </c>
      <c r="AA14" s="83">
        <v>26796</v>
      </c>
      <c r="AB14" s="82" t="s">
        <v>27</v>
      </c>
      <c r="AC14" s="73"/>
      <c r="AD14" s="74"/>
      <c r="AE14" s="75"/>
      <c r="AF14" s="83"/>
      <c r="AG14" s="83"/>
      <c r="AH14" s="82"/>
      <c r="AI14" s="73"/>
      <c r="AJ14" s="74"/>
      <c r="AK14" s="75"/>
      <c r="AL14" s="83"/>
      <c r="AM14" s="83"/>
      <c r="AN14" s="82"/>
      <c r="AO14" s="73"/>
      <c r="AP14" s="74"/>
      <c r="AQ14" s="75"/>
      <c r="AR14" s="83"/>
      <c r="AS14" s="83"/>
      <c r="AT14" s="82"/>
      <c r="AU14" s="74"/>
      <c r="AV14" s="74"/>
      <c r="AW14" s="75"/>
      <c r="AX14" s="70"/>
      <c r="AY14" s="71"/>
      <c r="AZ14" s="72"/>
      <c r="BA14" s="69">
        <f t="shared" si="0"/>
        <v>2195523</v>
      </c>
    </row>
    <row r="15" spans="1:53" ht="12.75">
      <c r="A15" s="57" t="s">
        <v>73</v>
      </c>
      <c r="B15" s="84" t="s">
        <v>84</v>
      </c>
      <c r="C15" s="83">
        <v>550</v>
      </c>
      <c r="D15" s="82" t="s">
        <v>29</v>
      </c>
      <c r="E15" s="73"/>
      <c r="F15" s="74"/>
      <c r="G15" s="75"/>
      <c r="H15" s="83" t="s">
        <v>86</v>
      </c>
      <c r="I15" s="83">
        <v>143448</v>
      </c>
      <c r="J15" s="82" t="s">
        <v>27</v>
      </c>
      <c r="K15" s="73"/>
      <c r="L15" s="74"/>
      <c r="M15" s="75"/>
      <c r="N15" s="83" t="s">
        <v>88</v>
      </c>
      <c r="O15" s="83">
        <v>8610</v>
      </c>
      <c r="P15" s="82" t="s">
        <v>29</v>
      </c>
      <c r="Q15" s="73"/>
      <c r="R15" s="74"/>
      <c r="S15" s="75"/>
      <c r="T15" s="83" t="s">
        <v>91</v>
      </c>
      <c r="U15" s="83">
        <v>297139</v>
      </c>
      <c r="V15" s="82" t="s">
        <v>27</v>
      </c>
      <c r="W15" s="73"/>
      <c r="X15" s="74"/>
      <c r="Y15" s="75"/>
      <c r="Z15" s="83"/>
      <c r="AA15" s="83"/>
      <c r="AB15" s="82"/>
      <c r="AC15" s="73"/>
      <c r="AD15" s="74"/>
      <c r="AE15" s="75"/>
      <c r="AF15" s="83"/>
      <c r="AG15" s="83"/>
      <c r="AH15" s="82"/>
      <c r="AI15" s="73"/>
      <c r="AJ15" s="74"/>
      <c r="AK15" s="75"/>
      <c r="AL15" s="83"/>
      <c r="AM15" s="83"/>
      <c r="AN15" s="82"/>
      <c r="AO15" s="73"/>
      <c r="AP15" s="74"/>
      <c r="AQ15" s="75"/>
      <c r="AR15" s="83"/>
      <c r="AS15" s="83"/>
      <c r="AT15" s="82"/>
      <c r="AU15" s="74"/>
      <c r="AV15" s="74"/>
      <c r="AW15" s="75"/>
      <c r="AX15" s="70"/>
      <c r="AY15" s="71"/>
      <c r="AZ15" s="72"/>
      <c r="BA15" s="69">
        <f t="shared" si="0"/>
        <v>449747</v>
      </c>
    </row>
    <row r="16" spans="1:53" ht="13.5">
      <c r="A16" s="58" t="s">
        <v>74</v>
      </c>
      <c r="B16" s="84"/>
      <c r="C16" s="83"/>
      <c r="D16" s="82"/>
      <c r="E16" s="73"/>
      <c r="F16" s="74"/>
      <c r="G16" s="75"/>
      <c r="H16" s="83" t="s">
        <v>126</v>
      </c>
      <c r="I16" s="83">
        <f>1383096/2</f>
        <v>691548</v>
      </c>
      <c r="J16" s="82" t="s">
        <v>27</v>
      </c>
      <c r="K16" s="73"/>
      <c r="L16" s="74"/>
      <c r="M16" s="75"/>
      <c r="N16" s="83" t="s">
        <v>88</v>
      </c>
      <c r="O16" s="83">
        <v>25080</v>
      </c>
      <c r="P16" s="82" t="s">
        <v>29</v>
      </c>
      <c r="Q16" s="73" t="s">
        <v>89</v>
      </c>
      <c r="R16" s="74">
        <v>486624</v>
      </c>
      <c r="S16" s="75" t="s">
        <v>27</v>
      </c>
      <c r="T16" s="83" t="s">
        <v>91</v>
      </c>
      <c r="U16" s="83">
        <v>68880</v>
      </c>
      <c r="V16" s="82" t="s">
        <v>27</v>
      </c>
      <c r="W16" s="73" t="s">
        <v>92</v>
      </c>
      <c r="X16" s="74">
        <v>364428</v>
      </c>
      <c r="Y16" s="75" t="s">
        <v>27</v>
      </c>
      <c r="Z16" s="83"/>
      <c r="AA16" s="83"/>
      <c r="AB16" s="82"/>
      <c r="AC16" s="73" t="s">
        <v>125</v>
      </c>
      <c r="AD16" s="83">
        <f>1383096/2</f>
        <v>691548</v>
      </c>
      <c r="AE16" s="75" t="s">
        <v>27</v>
      </c>
      <c r="AF16" s="83"/>
      <c r="AG16" s="83"/>
      <c r="AH16" s="82"/>
      <c r="AI16" s="73"/>
      <c r="AJ16" s="74"/>
      <c r="AK16" s="75"/>
      <c r="AL16" s="83"/>
      <c r="AM16" s="83"/>
      <c r="AN16" s="82"/>
      <c r="AO16" s="73"/>
      <c r="AP16" s="74"/>
      <c r="AQ16" s="75"/>
      <c r="AR16" s="83"/>
      <c r="AS16" s="83"/>
      <c r="AT16" s="82"/>
      <c r="AU16" s="74"/>
      <c r="AV16" s="74"/>
      <c r="AW16" s="75"/>
      <c r="AX16" s="70"/>
      <c r="AY16" s="71"/>
      <c r="AZ16" s="72"/>
      <c r="BA16" s="69">
        <f t="shared" si="0"/>
        <v>2328108</v>
      </c>
    </row>
    <row r="17" spans="1:53" ht="12.75">
      <c r="A17" s="57" t="s">
        <v>75</v>
      </c>
      <c r="B17" s="113" t="s">
        <v>84</v>
      </c>
      <c r="C17" s="83">
        <v>12844</v>
      </c>
      <c r="D17" s="82" t="s">
        <v>27</v>
      </c>
      <c r="E17" s="73"/>
      <c r="F17" s="74"/>
      <c r="G17" s="75"/>
      <c r="H17" s="83"/>
      <c r="I17" s="83"/>
      <c r="J17" s="82"/>
      <c r="K17" s="73" t="s">
        <v>90</v>
      </c>
      <c r="L17" s="74">
        <v>340340</v>
      </c>
      <c r="M17" s="75" t="s">
        <v>27</v>
      </c>
      <c r="N17" s="83"/>
      <c r="O17" s="83"/>
      <c r="P17" s="82"/>
      <c r="Q17" s="73"/>
      <c r="R17" s="74"/>
      <c r="S17" s="75"/>
      <c r="T17" s="83"/>
      <c r="U17" s="83"/>
      <c r="V17" s="82"/>
      <c r="W17" s="73"/>
      <c r="X17" s="74"/>
      <c r="Y17" s="75"/>
      <c r="Z17" s="83"/>
      <c r="AA17" s="83"/>
      <c r="AB17" s="82"/>
      <c r="AC17" s="73"/>
      <c r="AD17" s="74"/>
      <c r="AE17" s="75"/>
      <c r="AF17" s="83"/>
      <c r="AG17" s="83"/>
      <c r="AH17" s="82"/>
      <c r="AI17" s="73"/>
      <c r="AJ17" s="74"/>
      <c r="AK17" s="75"/>
      <c r="AL17" s="83"/>
      <c r="AM17" s="83"/>
      <c r="AN17" s="82"/>
      <c r="AO17" s="73"/>
      <c r="AP17" s="74"/>
      <c r="AQ17" s="75"/>
      <c r="AR17" s="83"/>
      <c r="AS17" s="83"/>
      <c r="AT17" s="82"/>
      <c r="AU17" s="74"/>
      <c r="AV17" s="74"/>
      <c r="AW17" s="75"/>
      <c r="AX17" s="70"/>
      <c r="AY17" s="71"/>
      <c r="AZ17" s="72"/>
      <c r="BA17" s="69">
        <f t="shared" si="0"/>
        <v>353184</v>
      </c>
    </row>
    <row r="18" spans="1:53" ht="12.75">
      <c r="A18" s="58" t="s">
        <v>76</v>
      </c>
      <c r="B18" s="84"/>
      <c r="C18" s="83"/>
      <c r="D18" s="82"/>
      <c r="E18" s="73"/>
      <c r="F18" s="74"/>
      <c r="G18" s="75"/>
      <c r="H18" s="83"/>
      <c r="I18" s="83"/>
      <c r="J18" s="82"/>
      <c r="K18" s="73"/>
      <c r="L18" s="74"/>
      <c r="M18" s="75"/>
      <c r="N18" s="83"/>
      <c r="O18" s="83"/>
      <c r="P18" s="82"/>
      <c r="Q18" s="73" t="s">
        <v>89</v>
      </c>
      <c r="R18" s="74">
        <v>114632</v>
      </c>
      <c r="S18" s="75" t="s">
        <v>27</v>
      </c>
      <c r="T18" s="83"/>
      <c r="U18" s="83"/>
      <c r="V18" s="82"/>
      <c r="W18" s="73"/>
      <c r="X18" s="74"/>
      <c r="Y18" s="75"/>
      <c r="Z18" s="83"/>
      <c r="AA18" s="83"/>
      <c r="AB18" s="82"/>
      <c r="AC18" s="73"/>
      <c r="AD18" s="74"/>
      <c r="AE18" s="75"/>
      <c r="AF18" s="83" t="s">
        <v>127</v>
      </c>
      <c r="AG18" s="83">
        <v>11088</v>
      </c>
      <c r="AH18" s="82" t="s">
        <v>29</v>
      </c>
      <c r="AI18" s="73"/>
      <c r="AJ18" s="74"/>
      <c r="AK18" s="75"/>
      <c r="AL18" s="83"/>
      <c r="AM18" s="83"/>
      <c r="AN18" s="82"/>
      <c r="AO18" s="73"/>
      <c r="AP18" s="74"/>
      <c r="AQ18" s="75"/>
      <c r="AR18" s="83"/>
      <c r="AS18" s="83"/>
      <c r="AT18" s="82"/>
      <c r="AU18" s="74"/>
      <c r="AV18" s="74"/>
      <c r="AW18" s="75"/>
      <c r="AX18" s="70"/>
      <c r="AY18" s="71"/>
      <c r="AZ18" s="72"/>
      <c r="BA18" s="69">
        <f t="shared" si="0"/>
        <v>125720</v>
      </c>
    </row>
    <row r="19" spans="1:53" ht="13.5">
      <c r="A19" s="57" t="s">
        <v>77</v>
      </c>
      <c r="B19" s="84"/>
      <c r="C19" s="83"/>
      <c r="D19" s="82"/>
      <c r="E19" s="73" t="s">
        <v>85</v>
      </c>
      <c r="F19" s="74">
        <v>41040</v>
      </c>
      <c r="G19" s="75" t="s">
        <v>29</v>
      </c>
      <c r="H19" s="83" t="s">
        <v>133</v>
      </c>
      <c r="I19" s="83">
        <f>4075.5+12838</f>
        <v>16913.5</v>
      </c>
      <c r="J19" s="82" t="s">
        <v>29</v>
      </c>
      <c r="K19" s="73" t="s">
        <v>90</v>
      </c>
      <c r="L19" s="74">
        <v>44660</v>
      </c>
      <c r="M19" s="75" t="s">
        <v>29</v>
      </c>
      <c r="N19" s="83" t="s">
        <v>88</v>
      </c>
      <c r="O19" s="83">
        <v>544</v>
      </c>
      <c r="P19" s="82" t="s">
        <v>29</v>
      </c>
      <c r="Q19" s="73" t="s">
        <v>89</v>
      </c>
      <c r="R19" s="74">
        <v>8976</v>
      </c>
      <c r="S19" s="75" t="s">
        <v>27</v>
      </c>
      <c r="T19" s="83" t="s">
        <v>130</v>
      </c>
      <c r="U19" s="83">
        <f>61230+(4075.5)</f>
        <v>65305.5</v>
      </c>
      <c r="V19" s="82" t="s">
        <v>27</v>
      </c>
      <c r="W19" s="73"/>
      <c r="X19" s="74"/>
      <c r="Y19" s="75"/>
      <c r="Z19" s="83" t="s">
        <v>95</v>
      </c>
      <c r="AA19" s="83">
        <v>19270</v>
      </c>
      <c r="AB19" s="82" t="s">
        <v>27</v>
      </c>
      <c r="AC19" s="73"/>
      <c r="AD19" s="74"/>
      <c r="AE19" s="75"/>
      <c r="AF19" s="83"/>
      <c r="AG19" s="83"/>
      <c r="AH19" s="82"/>
      <c r="AI19" s="73"/>
      <c r="AJ19" s="74"/>
      <c r="AK19" s="75"/>
      <c r="AL19" s="83"/>
      <c r="AM19" s="83"/>
      <c r="AN19" s="82"/>
      <c r="AO19" s="73"/>
      <c r="AP19" s="74"/>
      <c r="AQ19" s="75"/>
      <c r="AR19" s="83"/>
      <c r="AS19" s="83"/>
      <c r="AT19" s="82"/>
      <c r="AU19" s="74"/>
      <c r="AV19" s="74"/>
      <c r="AW19" s="75"/>
      <c r="AX19" s="70"/>
      <c r="AY19" s="71"/>
      <c r="AZ19" s="72"/>
      <c r="BA19" s="69">
        <f t="shared" si="0"/>
        <v>196709</v>
      </c>
    </row>
    <row r="20" spans="1:53" ht="13.5">
      <c r="A20" s="58" t="s">
        <v>78</v>
      </c>
      <c r="B20" s="84" t="s">
        <v>84</v>
      </c>
      <c r="C20" s="83">
        <v>13624</v>
      </c>
      <c r="D20" s="82" t="s">
        <v>27</v>
      </c>
      <c r="E20" s="79" t="s">
        <v>136</v>
      </c>
      <c r="F20" s="73">
        <f>8463948/5</f>
        <v>1692789.6</v>
      </c>
      <c r="G20" s="75" t="s">
        <v>27</v>
      </c>
      <c r="H20" s="83" t="s">
        <v>137</v>
      </c>
      <c r="I20" s="73">
        <f>8463948/5</f>
        <v>1692789.6</v>
      </c>
      <c r="J20" s="82" t="s">
        <v>27</v>
      </c>
      <c r="K20" s="73" t="s">
        <v>90</v>
      </c>
      <c r="L20" s="74">
        <v>297627</v>
      </c>
      <c r="M20" s="75" t="s">
        <v>29</v>
      </c>
      <c r="N20" s="83"/>
      <c r="O20" s="83"/>
      <c r="P20" s="82"/>
      <c r="Q20" s="73"/>
      <c r="R20" s="74"/>
      <c r="S20" s="75"/>
      <c r="T20" s="83" t="s">
        <v>138</v>
      </c>
      <c r="U20" s="73">
        <f>8463948/5</f>
        <v>1692789.6</v>
      </c>
      <c r="V20" s="82" t="s">
        <v>27</v>
      </c>
      <c r="W20" s="73"/>
      <c r="X20" s="74"/>
      <c r="Y20" s="75"/>
      <c r="Z20" s="83" t="s">
        <v>139</v>
      </c>
      <c r="AA20" s="73">
        <f>8463948/5</f>
        <v>1692789.6</v>
      </c>
      <c r="AB20" s="82" t="s">
        <v>27</v>
      </c>
      <c r="AC20" s="73"/>
      <c r="AD20" s="74"/>
      <c r="AE20" s="75"/>
      <c r="AF20" s="83"/>
      <c r="AG20" s="83"/>
      <c r="AH20" s="82"/>
      <c r="AI20" s="73" t="s">
        <v>140</v>
      </c>
      <c r="AJ20" s="73">
        <f>8463948/5</f>
        <v>1692789.6</v>
      </c>
      <c r="AK20" s="75" t="s">
        <v>27</v>
      </c>
      <c r="AL20" s="83"/>
      <c r="AM20" s="83"/>
      <c r="AN20" s="82"/>
      <c r="AO20" s="73"/>
      <c r="AP20" s="74"/>
      <c r="AQ20" s="75"/>
      <c r="AR20" s="83"/>
      <c r="AS20" s="83"/>
      <c r="AT20" s="82"/>
      <c r="AU20" s="74"/>
      <c r="AV20" s="74"/>
      <c r="AW20" s="75"/>
      <c r="AX20" s="70"/>
      <c r="AY20" s="71"/>
      <c r="AZ20" s="72"/>
      <c r="BA20" s="69">
        <f t="shared" si="0"/>
        <v>8775199</v>
      </c>
    </row>
    <row r="21" spans="1:53" ht="12.75">
      <c r="A21" s="57" t="s">
        <v>79</v>
      </c>
      <c r="B21" s="84" t="s">
        <v>84</v>
      </c>
      <c r="C21" s="83">
        <v>2318</v>
      </c>
      <c r="D21" s="82" t="s">
        <v>27</v>
      </c>
      <c r="E21" s="73"/>
      <c r="F21" s="74"/>
      <c r="G21" s="75"/>
      <c r="H21" s="83" t="s">
        <v>86</v>
      </c>
      <c r="I21" s="83">
        <v>1231191</v>
      </c>
      <c r="J21" s="82" t="s">
        <v>27</v>
      </c>
      <c r="K21" s="73" t="s">
        <v>90</v>
      </c>
      <c r="L21" s="74">
        <v>14365</v>
      </c>
      <c r="M21" s="75" t="s">
        <v>29</v>
      </c>
      <c r="N21" s="83" t="s">
        <v>88</v>
      </c>
      <c r="O21" s="83">
        <v>1920</v>
      </c>
      <c r="P21" s="82" t="s">
        <v>29</v>
      </c>
      <c r="Q21" s="73"/>
      <c r="R21" s="74"/>
      <c r="S21" s="75"/>
      <c r="T21" s="83" t="s">
        <v>91</v>
      </c>
      <c r="U21" s="83">
        <v>69464</v>
      </c>
      <c r="V21" s="82" t="s">
        <v>27</v>
      </c>
      <c r="W21" s="73"/>
      <c r="X21" s="74"/>
      <c r="Y21" s="75"/>
      <c r="Z21" s="83"/>
      <c r="AA21" s="83"/>
      <c r="AB21" s="82"/>
      <c r="AC21" s="73"/>
      <c r="AD21" s="74"/>
      <c r="AE21" s="75"/>
      <c r="AF21" s="83"/>
      <c r="AG21" s="83"/>
      <c r="AH21" s="82"/>
      <c r="AI21" s="73"/>
      <c r="AJ21" s="74"/>
      <c r="AK21" s="75"/>
      <c r="AL21" s="83"/>
      <c r="AM21" s="83"/>
      <c r="AN21" s="82"/>
      <c r="AO21" s="73"/>
      <c r="AP21" s="74"/>
      <c r="AQ21" s="75"/>
      <c r="AR21" s="83"/>
      <c r="AS21" s="83"/>
      <c r="AT21" s="82"/>
      <c r="AU21" s="74"/>
      <c r="AV21" s="74"/>
      <c r="AW21" s="75"/>
      <c r="AX21" s="70"/>
      <c r="AY21" s="71"/>
      <c r="AZ21" s="72"/>
      <c r="BA21" s="69">
        <f t="shared" si="0"/>
        <v>1319258</v>
      </c>
    </row>
    <row r="22" spans="1:53" ht="12.75">
      <c r="A22" s="58" t="s">
        <v>87</v>
      </c>
      <c r="B22" s="84"/>
      <c r="C22" s="83"/>
      <c r="D22" s="82"/>
      <c r="E22" s="73"/>
      <c r="F22" s="74"/>
      <c r="G22" s="75"/>
      <c r="H22" s="83"/>
      <c r="I22" s="83"/>
      <c r="J22" s="82"/>
      <c r="K22" s="73"/>
      <c r="L22" s="74"/>
      <c r="M22" s="75"/>
      <c r="N22" s="83"/>
      <c r="O22" s="83"/>
      <c r="P22" s="82"/>
      <c r="Q22" s="73"/>
      <c r="R22" s="74"/>
      <c r="S22" s="75"/>
      <c r="T22" s="83"/>
      <c r="U22" s="83"/>
      <c r="V22" s="82"/>
      <c r="W22" s="73"/>
      <c r="X22" s="74"/>
      <c r="Y22" s="75"/>
      <c r="Z22" s="83"/>
      <c r="AA22" s="83"/>
      <c r="AB22" s="82"/>
      <c r="AC22" s="73"/>
      <c r="AD22" s="74"/>
      <c r="AE22" s="75"/>
      <c r="AF22" s="83"/>
      <c r="AG22" s="83"/>
      <c r="AH22" s="82"/>
      <c r="AI22" s="73"/>
      <c r="AJ22" s="74"/>
      <c r="AK22" s="75"/>
      <c r="AL22" s="83"/>
      <c r="AM22" s="83"/>
      <c r="AN22" s="82"/>
      <c r="AO22" s="73"/>
      <c r="AP22" s="74"/>
      <c r="AQ22" s="75"/>
      <c r="AR22" s="83"/>
      <c r="AS22" s="83"/>
      <c r="AT22" s="82"/>
      <c r="AU22" s="74"/>
      <c r="AV22" s="74"/>
      <c r="AW22" s="75"/>
      <c r="AX22" s="70"/>
      <c r="AY22" s="71"/>
      <c r="AZ22" s="72"/>
      <c r="BA22" s="69">
        <f t="shared" si="0"/>
        <v>0</v>
      </c>
    </row>
    <row r="23" spans="1:70" s="3" customFormat="1" ht="12.75">
      <c r="A23" s="59" t="s">
        <v>57</v>
      </c>
      <c r="B23" s="85"/>
      <c r="C23" s="85">
        <f>SUM(C2:C22)</f>
        <v>3711611</v>
      </c>
      <c r="D23" s="86"/>
      <c r="E23" s="85"/>
      <c r="F23" s="85">
        <f>SUM(F2:F22)</f>
        <v>3872588</v>
      </c>
      <c r="G23" s="86"/>
      <c r="H23" s="85"/>
      <c r="I23" s="85">
        <f>SUM(I2:I22)</f>
        <v>9908887</v>
      </c>
      <c r="J23" s="86"/>
      <c r="K23" s="85"/>
      <c r="L23" s="85">
        <f>SUM(L2:L22)</f>
        <v>2775926</v>
      </c>
      <c r="M23" s="86"/>
      <c r="N23" s="85"/>
      <c r="O23" s="85">
        <f>SUM(O2:O22)</f>
        <v>150422</v>
      </c>
      <c r="P23" s="86"/>
      <c r="Q23" s="85"/>
      <c r="R23" s="85">
        <f>SUM(R2:R22)</f>
        <v>3439320</v>
      </c>
      <c r="S23" s="86"/>
      <c r="T23" s="85"/>
      <c r="U23" s="85">
        <f>SUM(U2:U22)</f>
        <v>4984865.5</v>
      </c>
      <c r="V23" s="86"/>
      <c r="W23" s="85"/>
      <c r="X23" s="85">
        <f>SUM(X2:X22)</f>
        <v>5812652</v>
      </c>
      <c r="Y23" s="86"/>
      <c r="Z23" s="85"/>
      <c r="AA23" s="85">
        <f>SUM(AA2:AA22)</f>
        <v>5108640</v>
      </c>
      <c r="AB23" s="86"/>
      <c r="AC23" s="85"/>
      <c r="AD23" s="85">
        <f>SUM(AD3:AD22)</f>
        <v>3212319.5</v>
      </c>
      <c r="AE23" s="86"/>
      <c r="AF23" s="85"/>
      <c r="AG23" s="85">
        <f>SUM(AG2:AG22)</f>
        <v>11088</v>
      </c>
      <c r="AH23" s="86"/>
      <c r="AI23" s="85"/>
      <c r="AJ23" s="85">
        <f>SUM(AJ2:AJ22)</f>
        <v>1692789.6</v>
      </c>
      <c r="AK23" s="86"/>
      <c r="AL23" s="85"/>
      <c r="AM23" s="85">
        <f>SUM(AM2:AM22)</f>
        <v>0</v>
      </c>
      <c r="AN23" s="85"/>
      <c r="AO23" s="85"/>
      <c r="AP23" s="85">
        <f>SUM(AP2:AP22)</f>
        <v>0</v>
      </c>
      <c r="AQ23" s="85"/>
      <c r="AR23" s="85"/>
      <c r="AS23" s="85">
        <f>SUM(AS2:AS22)</f>
        <v>0</v>
      </c>
      <c r="AT23" s="86"/>
      <c r="AU23" s="85"/>
      <c r="AV23" s="85">
        <f>SUM(AV2:AV22)</f>
        <v>0</v>
      </c>
      <c r="AW23" s="86"/>
      <c r="AX23" s="85"/>
      <c r="AY23" s="85">
        <f>SUM(AY2:AY22)</f>
        <v>0</v>
      </c>
      <c r="AZ23" s="86"/>
      <c r="BA23" s="87">
        <f>SUM(BA2:BA22)</f>
        <v>44681108.6</v>
      </c>
      <c r="BB23"/>
      <c r="BC23"/>
      <c r="BD2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53" ht="12.75">
      <c r="A24" s="44" t="s">
        <v>3</v>
      </c>
      <c r="B24" s="105"/>
      <c r="C24" s="105"/>
      <c r="D24" s="105"/>
      <c r="E24" s="105"/>
      <c r="F24" s="105"/>
      <c r="G24" s="105" t="s">
        <v>131</v>
      </c>
      <c r="H24" s="105"/>
      <c r="I24" s="105"/>
      <c r="J24" s="105"/>
      <c r="K24" s="105"/>
      <c r="L24" s="105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45"/>
    </row>
    <row r="25" spans="1:53" ht="12.75">
      <c r="A25" s="106" t="s">
        <v>94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45"/>
    </row>
    <row r="26" spans="1:53" ht="12.75">
      <c r="A26" s="106" t="s">
        <v>100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45"/>
    </row>
    <row r="27" spans="1:53" ht="12.75">
      <c r="A27" s="118" t="s">
        <v>107</v>
      </c>
      <c r="B27" s="11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45"/>
    </row>
    <row r="28" spans="1:53" ht="12.75">
      <c r="A28" s="106" t="s">
        <v>103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45"/>
    </row>
    <row r="29" spans="1:53" ht="12.75">
      <c r="A29" s="108" t="s">
        <v>113</v>
      </c>
      <c r="B29" s="10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45"/>
    </row>
    <row r="30" spans="1:53" ht="12.75">
      <c r="A30" s="106" t="s">
        <v>109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45"/>
    </row>
    <row r="31" spans="1:53" ht="12.75">
      <c r="A31" s="106" t="s">
        <v>116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45"/>
    </row>
    <row r="32" spans="1:53" ht="12.75">
      <c r="A32" s="106" t="s">
        <v>118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45"/>
    </row>
    <row r="33" spans="1:53" ht="12.75">
      <c r="A33" s="106" t="s">
        <v>119</v>
      </c>
      <c r="B33" s="1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10"/>
      <c r="P33" s="110"/>
      <c r="Q33" s="110"/>
      <c r="R33" s="110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45"/>
    </row>
    <row r="34" spans="1:53" ht="12.75">
      <c r="A34" s="106" t="s">
        <v>124</v>
      </c>
      <c r="B34" s="104" t="s">
        <v>132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105"/>
      <c r="P34" s="105"/>
      <c r="Q34" s="105"/>
      <c r="R34" s="105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45"/>
    </row>
    <row r="35" spans="1:53" s="6" customFormat="1" ht="12.75">
      <c r="A35" s="111" t="s">
        <v>128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53"/>
    </row>
    <row r="36" spans="1:53" s="6" customFormat="1" ht="12.75">
      <c r="A36" s="106" t="s">
        <v>129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53"/>
    </row>
    <row r="37" spans="1:53" s="6" customFormat="1" ht="12.75">
      <c r="A37" s="106" t="s">
        <v>134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53"/>
    </row>
    <row r="38" spans="1:53" ht="13.5" thickBot="1">
      <c r="A38" s="106" t="s">
        <v>135</v>
      </c>
      <c r="B38" s="8"/>
      <c r="C38" s="8"/>
      <c r="D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45"/>
    </row>
    <row r="39" spans="1:53" ht="14.25" thickBot="1" thickTop="1">
      <c r="A39" s="46"/>
      <c r="B39" s="114" t="s">
        <v>83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47"/>
    </row>
    <row r="40" spans="1:53" ht="13.5" thickTop="1">
      <c r="A40" s="48"/>
      <c r="B40" s="116" t="s">
        <v>82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47"/>
    </row>
    <row r="41" spans="1:53" ht="13.5" thickBot="1">
      <c r="A41" s="49" t="s">
        <v>5</v>
      </c>
      <c r="B41" s="50" t="s">
        <v>0</v>
      </c>
      <c r="C41" s="42" t="s">
        <v>1</v>
      </c>
      <c r="D41" s="43" t="s">
        <v>26</v>
      </c>
      <c r="E41" s="35" t="s">
        <v>28</v>
      </c>
      <c r="F41" s="36" t="s">
        <v>1</v>
      </c>
      <c r="G41" s="37" t="s">
        <v>26</v>
      </c>
      <c r="H41" s="41" t="s">
        <v>28</v>
      </c>
      <c r="I41" s="42" t="s">
        <v>1</v>
      </c>
      <c r="J41" s="43" t="s">
        <v>26</v>
      </c>
      <c r="K41" s="35" t="s">
        <v>28</v>
      </c>
      <c r="L41" s="36" t="s">
        <v>1</v>
      </c>
      <c r="M41" s="37" t="s">
        <v>26</v>
      </c>
      <c r="N41" s="41" t="s">
        <v>28</v>
      </c>
      <c r="O41" s="42" t="s">
        <v>1</v>
      </c>
      <c r="P41" s="43" t="s">
        <v>26</v>
      </c>
      <c r="Q41" s="35" t="s">
        <v>28</v>
      </c>
      <c r="R41" s="36" t="s">
        <v>1</v>
      </c>
      <c r="S41" s="37" t="s">
        <v>26</v>
      </c>
      <c r="T41" s="41" t="s">
        <v>28</v>
      </c>
      <c r="U41" s="42" t="s">
        <v>1</v>
      </c>
      <c r="V41" s="43" t="s">
        <v>26</v>
      </c>
      <c r="W41" s="35" t="s">
        <v>28</v>
      </c>
      <c r="X41" s="36" t="s">
        <v>1</v>
      </c>
      <c r="Y41" s="37" t="s">
        <v>26</v>
      </c>
      <c r="Z41" s="41" t="s">
        <v>28</v>
      </c>
      <c r="AA41" s="42" t="s">
        <v>1</v>
      </c>
      <c r="AB41" s="43" t="s">
        <v>26</v>
      </c>
      <c r="AC41" s="35" t="s">
        <v>28</v>
      </c>
      <c r="AD41" s="36" t="s">
        <v>1</v>
      </c>
      <c r="AE41" s="37" t="s">
        <v>26</v>
      </c>
      <c r="AF41" s="41" t="s">
        <v>28</v>
      </c>
      <c r="AG41" s="42" t="s">
        <v>1</v>
      </c>
      <c r="AH41" s="43" t="s">
        <v>26</v>
      </c>
      <c r="AI41" s="35" t="s">
        <v>28</v>
      </c>
      <c r="AJ41" s="36" t="s">
        <v>1</v>
      </c>
      <c r="AK41" s="37" t="s">
        <v>26</v>
      </c>
      <c r="AL41" s="41" t="s">
        <v>28</v>
      </c>
      <c r="AM41" s="42" t="s">
        <v>1</v>
      </c>
      <c r="AN41" s="43" t="s">
        <v>26</v>
      </c>
      <c r="AO41" s="35" t="s">
        <v>28</v>
      </c>
      <c r="AP41" s="36" t="s">
        <v>1</v>
      </c>
      <c r="AQ41" s="37" t="s">
        <v>26</v>
      </c>
      <c r="AR41" s="41" t="s">
        <v>28</v>
      </c>
      <c r="AS41" s="42" t="s">
        <v>1</v>
      </c>
      <c r="AT41" s="43" t="s">
        <v>26</v>
      </c>
      <c r="AU41" s="35" t="s">
        <v>28</v>
      </c>
      <c r="AV41" s="36" t="s">
        <v>1</v>
      </c>
      <c r="AW41" s="37" t="s">
        <v>26</v>
      </c>
      <c r="AX41" s="41" t="s">
        <v>28</v>
      </c>
      <c r="AY41" s="42" t="s">
        <v>1</v>
      </c>
      <c r="AZ41" s="43" t="s">
        <v>26</v>
      </c>
      <c r="BA41" s="5"/>
    </row>
    <row r="42" spans="1:53" ht="13.5" thickTop="1">
      <c r="A42" s="56" t="s">
        <v>6</v>
      </c>
      <c r="B42" s="61" t="str">
        <f aca="true" t="shared" si="1" ref="B42:B62">IF(LEN(B2)&gt;0,+B2,"")</f>
        <v>K3IU</v>
      </c>
      <c r="C42" s="61" t="str">
        <f aca="true" t="shared" si="2" ref="C42:C62">IF(LEN(D2)&gt;0,+D2,"")</f>
        <v>HP</v>
      </c>
      <c r="D42" s="63">
        <f>IF(+C2&gt;0,IF(C42="HP",+C2+('Basis Calc'!$AI2-C2)*HDCP,IF(C42="LP",+C2+('Basis Calc'!$AI3-C2)*HDCP,+C2+('Basis Calc'!$AI4-C2)*HDCP)),"")</f>
        <v>41139.4</v>
      </c>
      <c r="E42" s="64" t="str">
        <f aca="true" t="shared" si="3" ref="E42:E62">IF(LEN(E2)&gt;0,+E2,"")</f>
        <v>W1WBB</v>
      </c>
      <c r="F42" s="64" t="str">
        <f aca="true" t="shared" si="4" ref="F42:F62">IF(LEN(G2)&gt;0,+G2,"")</f>
        <v>LP</v>
      </c>
      <c r="G42" s="66">
        <f>IF(+F2&gt;0,IF(F42="HP",+F2+('Basis Calc'!$AI2-F2)*HDCP,IF(F42="LP",+F2+('Basis Calc'!$AI3-F2)*HDCP,+F2+('Basis Calc'!$AI4-F2)*HDCP)),"")</f>
        <v>1372.4</v>
      </c>
      <c r="H42" s="61" t="str">
        <f aca="true" t="shared" si="5" ref="H42:H62">IF(LEN(H2)&gt;0,+H2,"")</f>
        <v>W1AN</v>
      </c>
      <c r="I42" s="61" t="str">
        <f aca="true" t="shared" si="6" ref="I42:I62">IF(LEN(J2)&gt;0,+J2,"")</f>
        <v>HP</v>
      </c>
      <c r="J42" s="63">
        <f>IF(+I2&gt;0,IF(I42="HP",+I2+('Basis Calc'!$AI2-I2)*HDCP,IF(I42="LP",+I2+('Basis Calc'!$AI3-I2)*HDCP,+I2+('Basis Calc'!$AI4-I2)*HDCP)),"")</f>
        <v>45272.1</v>
      </c>
      <c r="K42" s="64" t="str">
        <f aca="true" t="shared" si="7" ref="K42:K62">IF(LEN(K2)&gt;0,+K2,"")</f>
        <v>KS1J</v>
      </c>
      <c r="L42" s="64">
        <f aca="true" t="shared" si="8" ref="L42:L62">IF(LEN(M2)&gt;0,+M2,"")</f>
      </c>
      <c r="M42" s="66">
        <f>IF(+L2&gt;0,IF(L42="HP",+L2+('Basis Calc'!$AI2-L2)*HDCP,IF(L42="LP",+L2+('Basis Calc'!$AI3-L2)*HDCP,+L2+('Basis Calc'!$AI4-L2)*HDCP)),"")</f>
      </c>
      <c r="N42" s="61" t="str">
        <f aca="true" t="shared" si="9" ref="N42:N62">IF(LEN(N2)&gt;0,+N2,"")</f>
        <v>KA1VMG</v>
      </c>
      <c r="O42" s="61" t="str">
        <f aca="true" t="shared" si="10" ref="O42:O62">IF(LEN(P2)&gt;0,+P2,"")</f>
        <v>LP</v>
      </c>
      <c r="P42" s="63">
        <f>IF(+O2&gt;0,IF(O42="HP",+O2+('Basis Calc'!$AI2-O2)*HDCP,IF(O42="LP",+O2+('Basis Calc'!$AI3-O2)*HDCP,+O2+('Basis Calc'!$AI4-O2)*HDCP)),"")</f>
        <v>1312.3000000000002</v>
      </c>
      <c r="Q42" s="64" t="str">
        <f aca="true" t="shared" si="11" ref="Q42:Q62">IF(LEN(Q2)&gt;0,+Q2,"")</f>
        <v>K1SD</v>
      </c>
      <c r="R42" s="64">
        <f aca="true" t="shared" si="12" ref="R42:R62">IF(LEN(S2)&gt;0,+S2,"")</f>
      </c>
      <c r="S42" s="66">
        <f>IF(+R2&gt;0,IF(R42="HP",+R2+('Basis Calc'!$AI2-R2)*HDCP,IF(R42="LP",+R2+('Basis Calc'!$AI3-R2)*HDCP,+R2+('Basis Calc'!$AI4-R2)*HDCP)),"")</f>
      </c>
      <c r="T42" s="61" t="str">
        <f aca="true" t="shared" si="13" ref="T42:T62">IF(LEN(T2)&gt;0,+T2,"")</f>
        <v>W1XX</v>
      </c>
      <c r="U42" s="61" t="str">
        <f aca="true" t="shared" si="14" ref="U42:U62">IF(LEN(V2)&gt;0,+V2,"")</f>
        <v>HP</v>
      </c>
      <c r="V42" s="63">
        <f>IF(+U2&gt;0,IF(U42="HP",+U2+('Basis Calc'!$AI2-U2)*HDCP,IF(U42="LP",+U2+('Basis Calc'!$AI3-U2)*HDCP,+U2+('Basis Calc'!$AI4-U2)*HDCP)),"")</f>
        <v>41181.700000000004</v>
      </c>
      <c r="W42" s="64" t="str">
        <f aca="true" t="shared" si="15" ref="W42:W62">IF(LEN(W2)&gt;0,+W2,"")</f>
        <v>KI1G</v>
      </c>
      <c r="X42" s="64">
        <f aca="true" t="shared" si="16" ref="X42:X62">IF(LEN(Y2)&gt;0,+Y2,"")</f>
      </c>
      <c r="Y42" s="66">
        <f>IF(+X2&gt;0,IF(X42="HP",+X2+('Basis Calc'!$AI2-X2)*HDCP,IF(X42="LP",+X2+('Basis Calc'!$AI3-X2)*HDCP,+X2+('Basis Calc'!$AI4-X2)*HDCP)),"")</f>
      </c>
      <c r="Z42" s="61" t="str">
        <f aca="true" t="shared" si="17" ref="Z42:Z62">IF(LEN(Z2)&gt;0,+Z2,"")</f>
        <v>K1DM</v>
      </c>
      <c r="AA42" s="61">
        <f aca="true" t="shared" si="18" ref="AA42:AA62">IF(LEN(AB2)&gt;0,+AB2,"")</f>
      </c>
      <c r="AB42" s="63">
        <f>IF(+AA2&gt;0,IF(AA42="HP",+AA2+('Basis Calc'!$AI2-AA2)*HDCP,IF(AA42="LP",+AA2+('Basis Calc'!$AI3-AA2)*HDCP,+AA2+('Basis Calc'!$AI4-AA2)*HDCP)),"")</f>
      </c>
      <c r="AC42" s="64" t="str">
        <f>IF(LEN(AC2)&gt;0,+AC2,"")</f>
        <v>KB1RFJ</v>
      </c>
      <c r="AD42" s="64">
        <f>IF(LEN(AE2)&gt;0,+AE2,"")</f>
      </c>
      <c r="AE42" s="66">
        <f>IF(+AD2&gt;0,IF(AD42="HP",+AD2+('Basis Calc'!$AI2-AD2)*HDCP,IF(AD42="LP",+AD2+('Basis Calc'!$AI3-AD2)*HDCP,+AD2+('Basis Calc'!$AI4-AD2)*HDCP)),"")</f>
      </c>
      <c r="AF42" s="61" t="str">
        <f aca="true" t="shared" si="19" ref="AF42:AF62">IF(LEN(AF2)&gt;0,+AF2,"")</f>
        <v>NR1H</v>
      </c>
      <c r="AG42" s="61">
        <f aca="true" t="shared" si="20" ref="AG42:AG62">IF(LEN(AH2)&gt;0,+AH2,"")</f>
      </c>
      <c r="AH42" s="63">
        <f>IF(+AG2&gt;0,IF(AG42="HP",+AG2+('Basis Calc'!$AI2-AG2)*HDCP,IF(AG42="LP",+AG2+('Basis Calc'!$AI3-AG2)*HDCP,+AG2+('Basis Calc'!$AI4-AG2)*HDCP)),"")</f>
      </c>
      <c r="AI42" s="88" t="str">
        <f aca="true" t="shared" si="21" ref="AI42:AI62">IF(LEN(AI2)&gt;0,+AI2,"")</f>
        <v>KE1J</v>
      </c>
      <c r="AJ42" s="88">
        <f aca="true" t="shared" si="22" ref="AJ42:AJ62">IF(LEN(AK2)&gt;0,+AK2,"")</f>
      </c>
      <c r="AK42" s="89">
        <f>IF(+AJ2&gt;0,IF(AJ42="HP",+AJ2+('Basis Calc'!$AI2-AJ2)*HDCP,IF(AJ42="LP",+AJ2+('Basis Calc'!$AI3-AJ2)*HDCP,+AJ2+('Basis Calc'!$AI4-AJ2)*HDCP)),"")</f>
      </c>
      <c r="AL42" s="61">
        <f aca="true" t="shared" si="23" ref="AL42:AL62">IF(LEN(AL2)&gt;0,+AL2,"")</f>
      </c>
      <c r="AM42" s="61">
        <f aca="true" t="shared" si="24" ref="AM42:AM62">IF(LEN(AN2)&gt;0,+AN2,"")</f>
      </c>
      <c r="AN42" s="63">
        <f>IF(+AM2&gt;0,IF(AM42="HP",+AM2+('Basis Calc'!$AI2-AM2)*HDCP,IF(AM42="LP",+AM2+('Basis Calc'!$AI3-AM2)*HDCP,+AM2+('Basis Calc'!$AI4-AM2)*HDCP)),"")</f>
      </c>
      <c r="AO42" s="64">
        <f aca="true" t="shared" si="25" ref="AO42:AO62">IF(LEN(AO2)&gt;0,+AO2,"")</f>
      </c>
      <c r="AP42" s="64">
        <f aca="true" t="shared" si="26" ref="AP42:AP62">IF(LEN(AQ2)&gt;0,+AQ2,"")</f>
      </c>
      <c r="AQ42" s="66">
        <f>IF(+AP2&gt;0,IF(AP42="HP",+AP2+('Basis Calc'!$AI2-AP2)*HDCP,IF(AP42="LP",+AP2+('Basis Calc'!$AI3-AP2)*HDCP,+AP2+('Basis Calc'!$AI4-AP2)*HDCP)),"")</f>
      </c>
      <c r="AR42" s="61">
        <f aca="true" t="shared" si="27" ref="AR42:AR62">IF(LEN(AR2)&gt;0,+AR2,"")</f>
      </c>
      <c r="AS42" s="61">
        <f aca="true" t="shared" si="28" ref="AS42:AS62">IF(LEN(AT2)&gt;0,+AT2,"")</f>
      </c>
      <c r="AT42" s="63">
        <f>IF(+AS2&gt;0,IF(AS42="HP",+AS2+('Basis Calc'!$AI2-AS2)*HDCP,IF(AS42="LP",+AS2+('Basis Calc'!$AI3-AS2)*HDCP,+AS2+('Basis Calc'!$AI4-AS2)*HDCP)),"")</f>
      </c>
      <c r="AU42" s="64">
        <f aca="true" t="shared" si="29" ref="AU42:AU62">IF(LEN(AU2)&gt;0,+AU2,"")</f>
      </c>
      <c r="AV42" s="64">
        <f aca="true" t="shared" si="30" ref="AV42:AV62">IF(LEN(AW2)&gt;0,+AW2,"")</f>
      </c>
      <c r="AW42" s="66">
        <f>IF(+AV2&gt;0,IF(AV42="HP",+AV2+('Basis Calc'!$AI2-AV2)*HDCP,IF(AV42="LP",+AV2+('Basis Calc'!$AI3-AV2)*HDCP,+AV2+('Basis Calc'!$AI4-AV2)*HDCP)),"")</f>
      </c>
      <c r="AX42" s="61">
        <f aca="true" t="shared" si="31" ref="AX42:AX62">IF(LEN(AX2)&gt;0,+AX2,"")</f>
      </c>
      <c r="AY42" s="61">
        <f aca="true" t="shared" si="32" ref="AY42:AY62">IF(LEN(AZ2)&gt;0,+AZ2,"")</f>
      </c>
      <c r="AZ42" s="63">
        <f>IF(+AY2&gt;0,IF(AY42="HP",+AY2+('Basis Calc'!$AI2-AY2)*HDCP,IF(AY42="LP",+AY2+('Basis Calc'!$AI3-AY2)*HDCP,+AY2+('Basis Calc'!$AI4-AY2)*HDCP)),"")</f>
      </c>
      <c r="BA42" s="51"/>
    </row>
    <row r="43" spans="1:53" ht="12.75">
      <c r="A43" s="57" t="s">
        <v>7</v>
      </c>
      <c r="B43" s="61" t="str">
        <f t="shared" si="1"/>
        <v>K3IU</v>
      </c>
      <c r="C43" s="61" t="str">
        <f t="shared" si="2"/>
        <v>HP</v>
      </c>
      <c r="D43" s="63">
        <f>IF(+C3&gt;0,IF(C43="HP",+C3+('Basis Calc'!$AI5-C3)*HDCP,IF(C43="LP",+C3+('Basis Calc'!$AI6-C3)*HDCP,+C3+('Basis Calc'!$AI7-C3)*HDCP)),"")</f>
        <v>8543615.7</v>
      </c>
      <c r="E43" s="64">
        <f t="shared" si="3"/>
      </c>
      <c r="F43" s="64">
        <f t="shared" si="4"/>
      </c>
      <c r="G43" s="66">
        <f>IF(+F3&gt;0,IF(F43="HP",+F3+('Basis Calc'!$AI5-F3)*HDCP,IF(F43="LP",+F3+('Basis Calc'!$AI6-F3)*HDCP,+F3+('Basis Calc'!$AI7-F3)*HDCP)),"")</f>
      </c>
      <c r="H43" s="61" t="str">
        <f t="shared" si="5"/>
        <v>W1AN1</v>
      </c>
      <c r="I43" s="61" t="str">
        <f t="shared" si="6"/>
        <v>HP</v>
      </c>
      <c r="J43" s="63">
        <f>IF(+I3&gt;0,IF(I43="HP",+I3+('Basis Calc'!$AI5-I3)*HDCP,IF(I43="LP",+I3+('Basis Calc'!$AI6-I3)*HDCP,+I3+('Basis Calc'!$AI7-I3)*HDCP)),"")</f>
        <v>8586930.3</v>
      </c>
      <c r="K43" s="64" t="str">
        <f t="shared" si="7"/>
        <v>KS1J</v>
      </c>
      <c r="L43" s="64" t="str">
        <f t="shared" si="8"/>
        <v>LP</v>
      </c>
      <c r="M43" s="66">
        <f>IF(+L3&gt;0,IF(L43="HP",+L3+('Basis Calc'!$AI5-L3)*HDCP,IF(L43="LP",+L3+('Basis Calc'!$AI6-L3)*HDCP,+L3+('Basis Calc'!$AI7-L3)*HDCP)),"")</f>
        <v>407968</v>
      </c>
      <c r="N43" s="61">
        <f t="shared" si="9"/>
      </c>
      <c r="O43" s="61">
        <f t="shared" si="10"/>
      </c>
      <c r="P43" s="63">
        <f>IF(+O3&gt;0,IF(O43="HP",+O3+('Basis Calc'!$AI5-O3)*HDCP,IF(O43="LP",+O3+('Basis Calc'!$AI6-O3)*HDCP,+O3+('Basis Calc'!$AI7-O3)*HDCP)),"")</f>
      </c>
      <c r="Q43" s="64" t="str">
        <f t="shared" si="11"/>
        <v>K1SD</v>
      </c>
      <c r="R43" s="64" t="str">
        <f t="shared" si="12"/>
        <v>HP</v>
      </c>
      <c r="S43" s="66">
        <f>IF(+R3&gt;0,IF(R43="HP",+R3+('Basis Calc'!$AI5-R3)*HDCP,IF(R43="LP",+R3+('Basis Calc'!$AI6-R3)*HDCP,+R3+('Basis Calc'!$AI7-R3)*HDCP)),"")</f>
        <v>8659480</v>
      </c>
      <c r="T43" s="61">
        <f t="shared" si="13"/>
      </c>
      <c r="U43" s="61">
        <f t="shared" si="14"/>
      </c>
      <c r="V43" s="63">
        <f>IF(+U3&gt;0,IF(U43="HP",+U3+('Basis Calc'!$AI5-U3)*HDCP,IF(U43="LP",+U3+('Basis Calc'!$AI6-U3)*HDCP,+U3+('Basis Calc'!$AI7-U3)*HDCP)),"")</f>
      </c>
      <c r="W43" s="64" t="str">
        <f t="shared" si="15"/>
        <v>KI1G</v>
      </c>
      <c r="X43" s="64" t="str">
        <f t="shared" si="16"/>
        <v>HP</v>
      </c>
      <c r="Y43" s="66">
        <f>IF(+X3&gt;0,IF(X43="HP",+X3+('Basis Calc'!$AI5-X3)*HDCP,IF(X43="LP",+X3+('Basis Calc'!$AI6-X3)*HDCP,+X3+('Basis Calc'!$AI7-X3)*HDCP)),"")</f>
        <v>9057395.9</v>
      </c>
      <c r="Z43" s="61" t="str">
        <f t="shared" si="17"/>
        <v>K1DM1</v>
      </c>
      <c r="AA43" s="61" t="str">
        <f t="shared" si="18"/>
        <v>HP</v>
      </c>
      <c r="AB43" s="63">
        <f>IF(+AA3&gt;0,IF(AA43="HP",+AA3+('Basis Calc'!$AI5-AA3)*HDCP,IF(AA43="LP",+AA3+('Basis Calc'!$AI6-AA3)*HDCP,+AA3+('Basis Calc'!$AI7-AA3)*HDCP)),"")</f>
        <v>8586930.3</v>
      </c>
      <c r="AC43" s="64" t="str">
        <f aca="true" t="shared" si="33" ref="AC43:AC62">IF(LEN(AC3)&gt;0,+AC3,"")</f>
        <v>KB1RFJ1</v>
      </c>
      <c r="AD43" s="64" t="str">
        <f aca="true" t="shared" si="34" ref="AD43:AD62">IF(LEN(AE3)&gt;0,+AE3,"")</f>
        <v>HP</v>
      </c>
      <c r="AE43" s="66">
        <f>IF(+AD3&gt;0,IF(AD43="HP",+AD3+('Basis Calc'!$AI5-AD3)*HDCP,IF(AD43="LP",+AD3+('Basis Calc'!$AI6-AD3)*HDCP,+AD3+('Basis Calc'!$AI7-AD3)*HDCP)),"")</f>
        <v>8586930.3</v>
      </c>
      <c r="AF43" s="61">
        <f t="shared" si="19"/>
      </c>
      <c r="AG43" s="61">
        <f t="shared" si="20"/>
      </c>
      <c r="AH43" s="63">
        <f>IF(+AG3&gt;0,IF(AG43="HP",+AG3+('Basis Calc'!$AI5-AG3)*HDCP,IF(AG43="LP",+AG3+('Basis Calc'!$AI6-AG3)*HDCP,+AG3+('Basis Calc'!$AI7-AG3)*HDCP)),"")</f>
      </c>
      <c r="AI43" s="64">
        <f t="shared" si="21"/>
      </c>
      <c r="AJ43" s="64">
        <f t="shared" si="22"/>
      </c>
      <c r="AK43" s="66">
        <f>IF(+AJ3&gt;0,IF(AJ43="HP",+AJ3+('Basis Calc'!$AI5-AJ3)*HDCP,IF(AJ43="LP",+AJ3+('Basis Calc'!$AI6-AJ3)*HDCP,+AJ3+('Basis Calc'!$AI7-AJ3)*HDCP)),"")</f>
      </c>
      <c r="AL43" s="61">
        <f t="shared" si="23"/>
      </c>
      <c r="AM43" s="61">
        <f t="shared" si="24"/>
      </c>
      <c r="AN43" s="63">
        <f>IF(+AM3&gt;0,IF(AM43="HP",+AM3+('Basis Calc'!$AI5-AM3)*HDCP,IF(AM43="LP",+AM3+('Basis Calc'!$AI6-AM3)*HDCP,+AM3+('Basis Calc'!$AI7-AM3)*HDCP)),"")</f>
      </c>
      <c r="AO43" s="64">
        <f t="shared" si="25"/>
      </c>
      <c r="AP43" s="64">
        <f t="shared" si="26"/>
      </c>
      <c r="AQ43" s="66">
        <f>IF(+AP3&gt;0,IF(AP43="HP",+AP3+('Basis Calc'!$AI5-AP3)*HDCP,IF(AP43="LP",+AP3+('Basis Calc'!$AI6-AP3)*HDCP,+AP3+('Basis Calc'!$AI7-AP3)*HDCP)),"")</f>
      </c>
      <c r="AR43" s="61">
        <f t="shared" si="27"/>
      </c>
      <c r="AS43" s="61">
        <f t="shared" si="28"/>
      </c>
      <c r="AT43" s="63">
        <f>IF(+AS3&gt;0,IF(AS43="HP",+AS3+('Basis Calc'!$AI5-AS3)*HDCP,IF(AS43="LP",+AS3+('Basis Calc'!$AI6-AS3)*HDCP,+AS3+('Basis Calc'!$AI7-AS3)*HDCP)),"")</f>
      </c>
      <c r="AU43" s="64">
        <f t="shared" si="29"/>
      </c>
      <c r="AV43" s="64">
        <f t="shared" si="30"/>
      </c>
      <c r="AW43" s="66">
        <f>IF(+AV3&gt;0,IF(AV43="HP",+AV3+('Basis Calc'!$AI5-AV3)*HDCP,IF(AV43="LP",+AV3+('Basis Calc'!$AI6-AV3)*HDCP,+AV3+('Basis Calc'!$AI7-AV3)*HDCP)),"")</f>
      </c>
      <c r="AX43" s="61">
        <f t="shared" si="31"/>
      </c>
      <c r="AY43" s="61">
        <f t="shared" si="32"/>
      </c>
      <c r="AZ43" s="63">
        <f>IF(+AY3&gt;0,IF(AY43="HP",+AY3+('Basis Calc'!$AI5-AY3)*HDCP,IF(AY43="LP",+AY3+('Basis Calc'!$AI6-AY3)*HDCP,+AY3+('Basis Calc'!$AI7-AY3)*HDCP)),"")</f>
      </c>
      <c r="BA43" s="51"/>
    </row>
    <row r="44" spans="1:53" ht="12.75">
      <c r="A44" s="58" t="s">
        <v>8</v>
      </c>
      <c r="B44" s="61" t="str">
        <f t="shared" si="1"/>
        <v>K3IU</v>
      </c>
      <c r="C44" s="61" t="str">
        <f t="shared" si="2"/>
        <v>LP</v>
      </c>
      <c r="D44" s="63">
        <f>IF(+C4&gt;0,IF(C44="HP",+C4+('Basis Calc'!$AI8-C4)*HDCP,IF(C44="LP",+C4+('Basis Calc'!$AI9-C4)*HDCP,+C4+('Basis Calc'!$AI10-C4)*HDCP)),"")</f>
        <v>214683</v>
      </c>
      <c r="E44" s="64">
        <f t="shared" si="3"/>
      </c>
      <c r="F44" s="64">
        <f t="shared" si="4"/>
      </c>
      <c r="G44" s="66">
        <f>IF(+F4&gt;0,IF(F44="HP",+F4+('Basis Calc'!$AI8-F4)*HDCP,IF(F44="LP",+F4+('Basis Calc'!$AI9-F4)*HDCP,+F4+('Basis Calc'!$AI10-F4)*HDCP)),"")</f>
      </c>
      <c r="H44" s="61" t="str">
        <f t="shared" si="5"/>
        <v>W1AN2</v>
      </c>
      <c r="I44" s="61" t="str">
        <f t="shared" si="6"/>
        <v>HP</v>
      </c>
      <c r="J44" s="63">
        <f>IF(+I4&gt;0,IF(I44="HP",+I4+('Basis Calc'!$AI8-I4)*HDCP,IF(I44="LP",+I4+('Basis Calc'!$AI9-I4)*HDCP,+I4+('Basis Calc'!$AI10-I4)*HDCP)),"")</f>
        <v>2511336.9000000004</v>
      </c>
      <c r="K44" s="64">
        <f t="shared" si="7"/>
      </c>
      <c r="L44" s="64">
        <f t="shared" si="8"/>
      </c>
      <c r="M44" s="66">
        <f>IF(+L4&gt;0,IF(L44="HP",+L4+('Basis Calc'!$AI8-L4)*HDCP,IF(L44="LP",+L4+('Basis Calc'!$AI9-L4)*HDCP,+L4+('Basis Calc'!$AI10-L4)*HDCP)),"")</f>
      </c>
      <c r="N44" s="61" t="str">
        <f t="shared" si="9"/>
        <v>KA1VMG</v>
      </c>
      <c r="O44" s="61" t="str">
        <f t="shared" si="10"/>
        <v>LP</v>
      </c>
      <c r="P44" s="63">
        <f>IF(+O4&gt;0,IF(O44="HP",+O4+('Basis Calc'!$AI8-O4)*HDCP,IF(O44="LP",+O4+('Basis Calc'!$AI9-O4)*HDCP,+O4+('Basis Calc'!$AI10-O4)*HDCP)),"")</f>
        <v>213345.2</v>
      </c>
      <c r="Q44" s="64" t="str">
        <f t="shared" si="11"/>
        <v>K1SD</v>
      </c>
      <c r="R44" s="64" t="str">
        <f t="shared" si="12"/>
        <v>HP</v>
      </c>
      <c r="S44" s="66">
        <f>IF(+R4&gt;0,IF(R44="HP",+R4+('Basis Calc'!$AI8-R4)*HDCP,IF(R44="LP",+R4+('Basis Calc'!$AI9-R4)*HDCP,+R4+('Basis Calc'!$AI10-R4)*HDCP)),"")</f>
        <v>2560666.8</v>
      </c>
      <c r="T44" s="61" t="str">
        <f t="shared" si="13"/>
        <v>W1XX</v>
      </c>
      <c r="U44" s="61" t="str">
        <f t="shared" si="14"/>
        <v>HP</v>
      </c>
      <c r="V44" s="63">
        <f>IF(+U4&gt;0,IF(U44="HP",+U4+('Basis Calc'!$AI8-U4)*HDCP,IF(U44="LP",+U4+('Basis Calc'!$AI9-U4)*HDCP,+U4+('Basis Calc'!$AI10-U4)*HDCP)),"")</f>
        <v>2467032.3000000003</v>
      </c>
      <c r="W44" s="64">
        <f t="shared" si="15"/>
      </c>
      <c r="X44" s="64">
        <f t="shared" si="16"/>
      </c>
      <c r="Y44" s="66">
        <f>IF(+X4&gt;0,IF(X44="HP",+X4+('Basis Calc'!$AI8-X4)*HDCP,IF(X44="LP",+X4+('Basis Calc'!$AI9-X4)*HDCP,+X4+('Basis Calc'!$AI10-X4)*HDCP)),"")</f>
      </c>
      <c r="Z44" s="61">
        <f t="shared" si="17"/>
      </c>
      <c r="AA44" s="61">
        <f t="shared" si="18"/>
      </c>
      <c r="AB44" s="63">
        <f>IF(+AA4&gt;0,IF(AA44="HP",+AA4+('Basis Calc'!$AI8-AA4)*HDCP,IF(AA44="LP",+AA4+('Basis Calc'!$AI9-AA4)*HDCP,+AA4+('Basis Calc'!$AI10-AA4)*HDCP)),"")</f>
      </c>
      <c r="AC44" s="64" t="str">
        <f t="shared" si="33"/>
        <v>KB1RFJ2</v>
      </c>
      <c r="AD44" s="64" t="str">
        <f t="shared" si="34"/>
        <v>HP</v>
      </c>
      <c r="AE44" s="66">
        <f>IF(+AD4&gt;0,IF(AD44="HP",+AD4+('Basis Calc'!$AI8-AD4)*HDCP,IF(AD44="LP",+AD4+('Basis Calc'!$AI9-AD4)*HDCP,+AD4+('Basis Calc'!$AI10-AD4)*HDCP)),"")</f>
        <v>2511336.9000000004</v>
      </c>
      <c r="AF44" s="61">
        <f t="shared" si="19"/>
      </c>
      <c r="AG44" s="61">
        <f t="shared" si="20"/>
      </c>
      <c r="AH44" s="63">
        <f>IF(+AG4&gt;0,IF(AG44="HP",+AG4+('Basis Calc'!$AI8-AG4)*HDCP,IF(AG44="LP",+AG4+('Basis Calc'!$AI9-AG4)*HDCP,+AG4+('Basis Calc'!$AI10-AG4)*HDCP)),"")</f>
      </c>
      <c r="AI44" s="64">
        <f t="shared" si="21"/>
      </c>
      <c r="AJ44" s="64">
        <f t="shared" si="22"/>
      </c>
      <c r="AK44" s="66">
        <f>IF(+AJ4&gt;0,IF(AJ44="HP",+AJ4+('Basis Calc'!$AI8-AJ4)*HDCP,IF(AJ44="LP",+AJ4+('Basis Calc'!$AI9-AJ4)*HDCP,+AJ4+('Basis Calc'!$AI10-AJ4)*HDCP)),"")</f>
      </c>
      <c r="AL44" s="61">
        <f t="shared" si="23"/>
      </c>
      <c r="AM44" s="61">
        <f t="shared" si="24"/>
      </c>
      <c r="AN44" s="63">
        <f>IF(+AM4&gt;0,IF(AM44="HP",+AM4+('Basis Calc'!$AI8-AM4)*HDCP,IF(AM44="LP",+AM4+('Basis Calc'!$AI9-AM4)*HDCP,+AM4+('Basis Calc'!$AI10-AM4)*HDCP)),"")</f>
      </c>
      <c r="AO44" s="64">
        <f t="shared" si="25"/>
      </c>
      <c r="AP44" s="64">
        <f t="shared" si="26"/>
      </c>
      <c r="AQ44" s="66">
        <f>IF(+AP4&gt;0,IF(AP44="HP",+AP4+('Basis Calc'!$AI8-AP4)*HDCP,IF(AP44="LP",+AP4+('Basis Calc'!$AI9-AP4)*HDCP,+AP4+('Basis Calc'!$AI10-AP4)*HDCP)),"")</f>
      </c>
      <c r="AR44" s="61">
        <f t="shared" si="27"/>
      </c>
      <c r="AS44" s="61">
        <f t="shared" si="28"/>
      </c>
      <c r="AT44" s="63">
        <f>IF(+AS4&gt;0,IF(AS44="HP",+AS4+('Basis Calc'!$AI8-AS4)*HDCP,IF(AS44="LP",+AS4+('Basis Calc'!$AI9-AS4)*HDCP,+AS4+('Basis Calc'!$AI10-AS4)*HDCP)),"")</f>
      </c>
      <c r="AU44" s="64">
        <f t="shared" si="29"/>
      </c>
      <c r="AV44" s="64">
        <f t="shared" si="30"/>
      </c>
      <c r="AW44" s="66">
        <f>IF(+AV4&gt;0,IF(AV44="HP",+AV4+('Basis Calc'!$AI8-AV4)*HDCP,IF(AV44="LP",+AV4+('Basis Calc'!$AI9-AV4)*HDCP,+AV4+('Basis Calc'!$AI10-AV4)*HDCP)),"")</f>
      </c>
      <c r="AX44" s="61">
        <f t="shared" si="31"/>
      </c>
      <c r="AY44" s="61">
        <f t="shared" si="32"/>
      </c>
      <c r="AZ44" s="63">
        <f>IF(+AY4&gt;0,IF(AY44="HP",+AY4+('Basis Calc'!$AI8-AY4)*HDCP,IF(AY44="LP",+AY4+('Basis Calc'!$AI9-AY4)*HDCP,+AY4+('Basis Calc'!$AI10-AY4)*HDCP)),"")</f>
      </c>
      <c r="BA44" s="51"/>
    </row>
    <row r="45" spans="1:53" ht="12.75">
      <c r="A45" s="57" t="s">
        <v>9</v>
      </c>
      <c r="B45" s="61" t="str">
        <f t="shared" si="1"/>
        <v>K3IU</v>
      </c>
      <c r="C45" s="61" t="str">
        <f t="shared" si="2"/>
        <v>HP</v>
      </c>
      <c r="D45" s="63">
        <f>IF(+C5&gt;0,IF(C45="HP",+C5+('Basis Calc'!$AI11-C5)*HDCP,IF(C45="LP",+C5+('Basis Calc'!$AI12-C5)*HDCP,+C5+('Basis Calc'!$AI13-C5)*HDCP)),"")</f>
        <v>234980.80000000002</v>
      </c>
      <c r="E45" s="64" t="str">
        <f t="shared" si="3"/>
        <v>W1WBB</v>
      </c>
      <c r="F45" s="64" t="str">
        <f t="shared" si="4"/>
        <v>LP</v>
      </c>
      <c r="G45" s="66">
        <f>IF(+F5&gt;0,IF(F45="HP",+F5+('Basis Calc'!$AI11-F5)*HDCP,IF(F45="LP",+F5+('Basis Calc'!$AI12-F5)*HDCP,+F5+('Basis Calc'!$AI13-F5)*HDCP)),"")</f>
        <v>28470</v>
      </c>
      <c r="H45" s="61">
        <f t="shared" si="5"/>
      </c>
      <c r="I45" s="61">
        <f t="shared" si="6"/>
      </c>
      <c r="J45" s="63">
        <f>IF(+I5&gt;0,IF(I45="HP",+I5+('Basis Calc'!$AI11-I5)*HDCP,IF(I45="LP",+I5+('Basis Calc'!$AI12-I5)*HDCP,+I5+('Basis Calc'!$AI13-I5)*HDCP)),"")</f>
      </c>
      <c r="K45" s="64" t="str">
        <f t="shared" si="7"/>
        <v>KS1J</v>
      </c>
      <c r="L45" s="64" t="str">
        <f t="shared" si="8"/>
        <v>LP</v>
      </c>
      <c r="M45" s="66">
        <f>IF(+L5&gt;0,IF(L45="HP",+L5+('Basis Calc'!$AI11-L5)*HDCP,IF(L45="LP",+L5+('Basis Calc'!$AI12-L5)*HDCP,+L5+('Basis Calc'!$AI13-L5)*HDCP)),"")</f>
        <v>27656</v>
      </c>
      <c r="N45" s="61">
        <f t="shared" si="9"/>
      </c>
      <c r="O45" s="61">
        <f t="shared" si="10"/>
      </c>
      <c r="P45" s="63">
        <f>IF(+O5&gt;0,IF(O45="HP",+O5+('Basis Calc'!$AI11-O5)*HDCP,IF(O45="LP",+O5+('Basis Calc'!$AI12-O5)*HDCP,+O5+('Basis Calc'!$AI13-O5)*HDCP)),"")</f>
      </c>
      <c r="Q45" s="64">
        <f t="shared" si="11"/>
      </c>
      <c r="R45" s="64">
        <f t="shared" si="12"/>
      </c>
      <c r="S45" s="66">
        <f>IF(+R5&gt;0,IF(R45="HP",+R5+('Basis Calc'!$AI11-R5)*HDCP,IF(R45="LP",+R5+('Basis Calc'!$AI12-R5)*HDCP,+R5+('Basis Calc'!$AI13-R5)*HDCP)),"")</f>
      </c>
      <c r="T45" s="61" t="str">
        <f t="shared" si="13"/>
        <v>W1XX</v>
      </c>
      <c r="U45" s="61" t="str">
        <f t="shared" si="14"/>
        <v>HP</v>
      </c>
      <c r="V45" s="63">
        <f>IF(+U5&gt;0,IF(U45="HP",+U5+('Basis Calc'!$AI11-U5)*HDCP,IF(U45="LP",+U5+('Basis Calc'!$AI12-U5)*HDCP,+U5+('Basis Calc'!$AI13-U5)*HDCP)),"")</f>
        <v>243986.40000000002</v>
      </c>
      <c r="W45" s="64">
        <f t="shared" si="15"/>
      </c>
      <c r="X45" s="64">
        <f t="shared" si="16"/>
      </c>
      <c r="Y45" s="66">
        <f>IF(+X5&gt;0,IF(X45="HP",+X5+('Basis Calc'!$AI11-X5)*HDCP,IF(X45="LP",+X5+('Basis Calc'!$AI12-X5)*HDCP,+X5+('Basis Calc'!$AI13-X5)*HDCP)),"")</f>
      </c>
      <c r="Z45" s="61">
        <f t="shared" si="17"/>
      </c>
      <c r="AA45" s="61">
        <f t="shared" si="18"/>
      </c>
      <c r="AB45" s="63">
        <f>IF(+AA5&gt;0,IF(AA45="HP",+AA5+('Basis Calc'!$AI11-AA5)*HDCP,IF(AA45="LP",+AA5+('Basis Calc'!$AI12-AA5)*HDCP,+AA5+('Basis Calc'!$AI13-AA5)*HDCP)),"")</f>
      </c>
      <c r="AC45" s="64">
        <f t="shared" si="33"/>
      </c>
      <c r="AD45" s="64">
        <f t="shared" si="34"/>
      </c>
      <c r="AE45" s="66">
        <f>IF(+AD5&gt;0,IF(AD45="HP",+AD5+('Basis Calc'!$AI11-AD5)*HDCP,IF(AD45="LP",+AD5+('Basis Calc'!$AI12-AD5)*HDCP,+AD5+('Basis Calc'!$AI13-AD5)*HDCP)),"")</f>
      </c>
      <c r="AF45" s="61">
        <f t="shared" si="19"/>
      </c>
      <c r="AG45" s="61">
        <f t="shared" si="20"/>
      </c>
      <c r="AH45" s="63">
        <f>IF(+AG5&gt;0,IF(AG45="HP",+AG5+('Basis Calc'!$AI11-AG5)*HDCP,IF(AG45="LP",+AG5+('Basis Calc'!$AI12-AG5)*HDCP,+AG5+('Basis Calc'!$AI13-AG5)*HDCP)),"")</f>
      </c>
      <c r="AI45" s="64">
        <f t="shared" si="21"/>
      </c>
      <c r="AJ45" s="64">
        <f t="shared" si="22"/>
      </c>
      <c r="AK45" s="66">
        <f>IF(+AJ5&gt;0,IF(AJ45="HP",+AJ5+('Basis Calc'!$AI11-AJ5)*HDCP,IF(AJ45="LP",+AJ5+('Basis Calc'!$AI12-AJ5)*HDCP,+AJ5+('Basis Calc'!$AI13-AJ5)*HDCP)),"")</f>
      </c>
      <c r="AL45" s="61">
        <f t="shared" si="23"/>
      </c>
      <c r="AM45" s="61">
        <f t="shared" si="24"/>
      </c>
      <c r="AN45" s="63">
        <f>IF(+AM5&gt;0,IF(AM45="HP",+AM5+('Basis Calc'!$AI11-AM5)*HDCP,IF(AM45="LP",+AM5+('Basis Calc'!$AI12-AM5)*HDCP,+AM5+('Basis Calc'!$AI13-AM5)*HDCP)),"")</f>
      </c>
      <c r="AO45" s="64">
        <f t="shared" si="25"/>
      </c>
      <c r="AP45" s="64">
        <f t="shared" si="26"/>
      </c>
      <c r="AQ45" s="66">
        <f>IF(+AP5&gt;0,IF(AP45="HP",+AP5+('Basis Calc'!$AI11-AP5)*HDCP,IF(AP45="LP",+AP5+('Basis Calc'!$AI12-AP5)*HDCP,+AP5+('Basis Calc'!$AI13-AP5)*HDCP)),"")</f>
      </c>
      <c r="AR45" s="61">
        <f t="shared" si="27"/>
      </c>
      <c r="AS45" s="61">
        <f t="shared" si="28"/>
      </c>
      <c r="AT45" s="63">
        <f>IF(+AS5&gt;0,IF(AS45="HP",+AS5+('Basis Calc'!$AI11-AS5)*HDCP,IF(AS45="LP",+AS5+('Basis Calc'!$AI12-AS5)*HDCP,+AS5+('Basis Calc'!$AI13-AS5)*HDCP)),"")</f>
      </c>
      <c r="AU45" s="64">
        <f t="shared" si="29"/>
      </c>
      <c r="AV45" s="64">
        <f t="shared" si="30"/>
      </c>
      <c r="AW45" s="66">
        <f>IF(+AV5&gt;0,IF(AV45="HP",+AV5+('Basis Calc'!$AI11-AV5)*HDCP,IF(AV45="LP",+AV5+('Basis Calc'!$AI12-AV5)*HDCP,+AV5+('Basis Calc'!$AI13-AV5)*HDCP)),"")</f>
      </c>
      <c r="AX45" s="61">
        <f t="shared" si="31"/>
      </c>
      <c r="AY45" s="61">
        <f t="shared" si="32"/>
      </c>
      <c r="AZ45" s="63">
        <f>IF(+AY5&gt;0,IF(AY45="HP",+AY5+('Basis Calc'!$AI11-AY5)*HDCP,IF(AY45="LP",+AY5+('Basis Calc'!$AI12-AY5)*HDCP,+AY5+('Basis Calc'!$AI13-AY5)*HDCP)),"")</f>
      </c>
      <c r="BA45" s="51"/>
    </row>
    <row r="46" spans="1:53" ht="12.75">
      <c r="A46" s="58" t="s">
        <v>10</v>
      </c>
      <c r="B46" s="61">
        <f t="shared" si="1"/>
      </c>
      <c r="C46" s="61">
        <f t="shared" si="2"/>
      </c>
      <c r="D46" s="63">
        <f>IF(+C6&gt;0,IF(C46="HP",+C6+('Basis Calc'!$AI14-C6)*HDCP,IF(C46="LP",+C6+('Basis Calc'!$AI15-C6)*HDCP,+C6+('Basis Calc'!$AI16-C6)*HDCP)),"")</f>
      </c>
      <c r="E46" s="64" t="str">
        <f t="shared" si="3"/>
        <v>W1WBB</v>
      </c>
      <c r="F46" s="64" t="str">
        <f t="shared" si="4"/>
        <v>LP</v>
      </c>
      <c r="G46" s="66">
        <f>IF(+F6&gt;0,IF(F46="HP",+F6+('Basis Calc'!$AI14-F6)*HDCP,IF(F46="LP",+F6+('Basis Calc'!$AI15-F6)*HDCP,+F6+('Basis Calc'!$AI16-F6)*HDCP)),"")</f>
        <v>11440</v>
      </c>
      <c r="H46" s="61" t="str">
        <f t="shared" si="5"/>
        <v>W1AN</v>
      </c>
      <c r="I46" s="61" t="str">
        <f t="shared" si="6"/>
        <v>HP</v>
      </c>
      <c r="J46" s="63">
        <f>IF(+I6&gt;0,IF(I46="HP",+I6+('Basis Calc'!$AI14-I6)*HDCP,IF(I46="LP",+I6+('Basis Calc'!$AI15-I6)*HDCP,+I6+('Basis Calc'!$AI16-I6)*HDCP)),"")</f>
        <v>297853.80000000005</v>
      </c>
      <c r="K46" s="64">
        <f t="shared" si="7"/>
      </c>
      <c r="L46" s="64">
        <f t="shared" si="8"/>
      </c>
      <c r="M46" s="66">
        <f>IF(+L6&gt;0,IF(L46="HP",+L6+('Basis Calc'!$AI14-L6)*HDCP,IF(L46="LP",+L6+('Basis Calc'!$AI15-L6)*HDCP,+L6+('Basis Calc'!$AI16-L6)*HDCP)),"")</f>
      </c>
      <c r="N46" s="61">
        <f t="shared" si="9"/>
      </c>
      <c r="O46" s="61">
        <f t="shared" si="10"/>
      </c>
      <c r="P46" s="63">
        <f>IF(+O6&gt;0,IF(O46="HP",+O6+('Basis Calc'!$AI14-O6)*HDCP,IF(O46="LP",+O6+('Basis Calc'!$AI15-O6)*HDCP,+O6+('Basis Calc'!$AI16-O6)*HDCP)),"")</f>
      </c>
      <c r="Q46" s="64" t="str">
        <f t="shared" si="11"/>
        <v>K1SD</v>
      </c>
      <c r="R46" s="64" t="str">
        <f t="shared" si="12"/>
        <v>HP</v>
      </c>
      <c r="S46" s="66">
        <f>IF(+R6&gt;0,IF(R46="HP",+R6+('Basis Calc'!$AI14-R6)*HDCP,IF(R46="LP",+R6+('Basis Calc'!$AI15-R6)*HDCP,+R6+('Basis Calc'!$AI16-R6)*HDCP)),"")</f>
        <v>296874.4</v>
      </c>
      <c r="T46" s="61" t="str">
        <f t="shared" si="13"/>
        <v>W1XX</v>
      </c>
      <c r="U46" s="61" t="str">
        <f t="shared" si="14"/>
        <v>HP</v>
      </c>
      <c r="V46" s="63">
        <f>IF(+U6&gt;0,IF(U46="HP",+U6+('Basis Calc'!$AI14-U6)*HDCP,IF(U46="LP",+U6+('Basis Calc'!$AI15-U6)*HDCP,+U6+('Basis Calc'!$AI16-U6)*HDCP)),"")</f>
        <v>303265.4</v>
      </c>
      <c r="W46" s="64">
        <f t="shared" si="15"/>
      </c>
      <c r="X46" s="64">
        <f t="shared" si="16"/>
      </c>
      <c r="Y46" s="66">
        <f>IF(+X6&gt;0,IF(X46="HP",+X6+('Basis Calc'!$AI14-X6)*HDCP,IF(X46="LP",+X6+('Basis Calc'!$AI15-X6)*HDCP,+X6+('Basis Calc'!$AI16-X6)*HDCP)),"")</f>
      </c>
      <c r="Z46" s="61">
        <f t="shared" si="17"/>
      </c>
      <c r="AA46" s="61">
        <f t="shared" si="18"/>
      </c>
      <c r="AB46" s="63">
        <f>IF(+AA6&gt;0,IF(AA46="HP",+AA6+('Basis Calc'!$AI14-AA6)*HDCP,IF(AA46="LP",+AA6+('Basis Calc'!$AI15-AA6)*HDCP,+AA6+('Basis Calc'!$AI16-AA6)*HDCP)),"")</f>
      </c>
      <c r="AC46" s="64">
        <f t="shared" si="33"/>
      </c>
      <c r="AD46" s="64">
        <f t="shared" si="34"/>
      </c>
      <c r="AE46" s="66">
        <f>IF(+AD6&gt;0,IF(AD46="HP",+AD6+('Basis Calc'!$AI14-AD6)*HDCP,IF(AD46="LP",+AD6+('Basis Calc'!$AI15-AD6)*HDCP,+AD6+('Basis Calc'!$AI16-AD6)*HDCP)),"")</f>
      </c>
      <c r="AF46" s="61">
        <f t="shared" si="19"/>
      </c>
      <c r="AG46" s="61">
        <f t="shared" si="20"/>
      </c>
      <c r="AH46" s="63">
        <f>IF(+AG6&gt;0,IF(AG46="HP",+AG6+('Basis Calc'!$AI14-AG6)*HDCP,IF(AG46="LP",+AG6+('Basis Calc'!$AI15-AG6)*HDCP,+AG6+('Basis Calc'!$AI16-AG6)*HDCP)),"")</f>
      </c>
      <c r="AI46" s="64">
        <f t="shared" si="21"/>
      </c>
      <c r="AJ46" s="64">
        <f t="shared" si="22"/>
      </c>
      <c r="AK46" s="66">
        <f>IF(+AJ6&gt;0,IF(AJ46="HP",+AJ6+('Basis Calc'!$AI14-AJ6)*HDCP,IF(AJ46="LP",+AJ6+('Basis Calc'!$AI15-AJ6)*HDCP,+AJ6+('Basis Calc'!$AI16-AJ6)*HDCP)),"")</f>
      </c>
      <c r="AL46" s="61">
        <f t="shared" si="23"/>
      </c>
      <c r="AM46" s="61">
        <f t="shared" si="24"/>
      </c>
      <c r="AN46" s="63">
        <f>IF(+AM6&gt;0,IF(AM46="HP",+AM6+('Basis Calc'!$AI14-AM6)*HDCP,IF(AM46="LP",+AM6+('Basis Calc'!$AI15-AM6)*HDCP,+AM6+('Basis Calc'!$AI16-AM6)*HDCP)),"")</f>
      </c>
      <c r="AO46" s="64">
        <f t="shared" si="25"/>
      </c>
      <c r="AP46" s="64">
        <f t="shared" si="26"/>
      </c>
      <c r="AQ46" s="66">
        <f>IF(+AP6&gt;0,IF(AP46="HP",+AP6+('Basis Calc'!$AI14-AP6)*HDCP,IF(AP46="LP",+AP6+('Basis Calc'!$AI15-AP6)*HDCP,+AP6+('Basis Calc'!$AI16-AP6)*HDCP)),"")</f>
      </c>
      <c r="AR46" s="61">
        <f t="shared" si="27"/>
      </c>
      <c r="AS46" s="61">
        <f t="shared" si="28"/>
      </c>
      <c r="AT46" s="63">
        <f>IF(+AS6&gt;0,IF(AS46="HP",+AS6+('Basis Calc'!$AI14-AS6)*HDCP,IF(AS46="LP",+AS6+('Basis Calc'!$AI15-AS6)*HDCP,+AS6+('Basis Calc'!$AI16-AS6)*HDCP)),"")</f>
      </c>
      <c r="AU46" s="64">
        <f t="shared" si="29"/>
      </c>
      <c r="AV46" s="64">
        <f t="shared" si="30"/>
      </c>
      <c r="AW46" s="66">
        <f>IF(+AV6&gt;0,IF(AV46="HP",+AV6+('Basis Calc'!$AI14-AV6)*HDCP,IF(AV46="LP",+AV6+('Basis Calc'!$AI15-AV6)*HDCP,+AV6+('Basis Calc'!$AI16-AV6)*HDCP)),"")</f>
      </c>
      <c r="AX46" s="61">
        <f t="shared" si="31"/>
      </c>
      <c r="AY46" s="61">
        <f t="shared" si="32"/>
      </c>
      <c r="AZ46" s="63">
        <f>IF(+AY6&gt;0,IF(AY46="HP",+AY6+('Basis Calc'!$AI14-AY6)*HDCP,IF(AY46="LP",+AY6+('Basis Calc'!$AI15-AY6)*HDCP,+AY6+('Basis Calc'!$AI16-AY6)*HDCP)),"")</f>
      </c>
      <c r="BA46" s="51"/>
    </row>
    <row r="47" spans="1:53" ht="12.75">
      <c r="A47" s="57" t="s">
        <v>11</v>
      </c>
      <c r="B47" s="61" t="str">
        <f t="shared" si="1"/>
        <v>K3IU3,4</v>
      </c>
      <c r="C47" s="61" t="str">
        <f t="shared" si="2"/>
        <v>HP</v>
      </c>
      <c r="D47" s="63">
        <f>IF(+C7&gt;0,IF(C47="HP",+C7+('Basis Calc'!$AI17-C7)*HDCP,IF(C47="LP",+C7+('Basis Calc'!$AI18-C7)*HDCP,+C7+('Basis Calc'!$AI19-C7)*HDCP)),"")</f>
        <v>6387887.84</v>
      </c>
      <c r="E47" s="64" t="str">
        <f t="shared" si="3"/>
        <v>W1WBB3</v>
      </c>
      <c r="F47" s="64" t="str">
        <f t="shared" si="4"/>
        <v>HP</v>
      </c>
      <c r="G47" s="66">
        <f>IF(+F7&gt;0,IF(F47="HP",+F7+('Basis Calc'!$AI17-F7)*HDCP,IF(F47="LP",+F7+('Basis Calc'!$AI18-F7)*HDCP,+F7+('Basis Calc'!$AI19-F7)*HDCP)),"")</f>
        <v>6385003.68</v>
      </c>
      <c r="H47" s="61" t="str">
        <f t="shared" si="5"/>
        <v>W1AN3</v>
      </c>
      <c r="I47" s="61" t="str">
        <f t="shared" si="6"/>
        <v>HP</v>
      </c>
      <c r="J47" s="63">
        <f>IF(+I7&gt;0,IF(I47="HP",+I7+('Basis Calc'!$AI17-I7)*HDCP,IF(I47="LP",+I7+('Basis Calc'!$AI18-I7)*HDCP,+I7+('Basis Calc'!$AI19-I7)*HDCP)),"")</f>
        <v>6385003.68</v>
      </c>
      <c r="K47" s="64">
        <f t="shared" si="7"/>
      </c>
      <c r="L47" s="64">
        <f t="shared" si="8"/>
      </c>
      <c r="M47" s="66">
        <f>IF(+L7&gt;0,IF(L47="HP",+L7+('Basis Calc'!$AI17-L7)*HDCP,IF(L47="LP",+L7+('Basis Calc'!$AI18-L7)*HDCP,+L7+('Basis Calc'!$AI19-L7)*HDCP)),"")</f>
      </c>
      <c r="N47" s="61">
        <f t="shared" si="9"/>
      </c>
      <c r="O47" s="61">
        <f t="shared" si="10"/>
      </c>
      <c r="P47" s="63">
        <f>IF(+O7&gt;0,IF(O47="HP",+O7+('Basis Calc'!$AI17-O7)*HDCP,IF(O47="LP",+O7+('Basis Calc'!$AI18-O7)*HDCP,+O7+('Basis Calc'!$AI19-O7)*HDCP)),"")</f>
      </c>
      <c r="Q47" s="64">
        <f t="shared" si="11"/>
      </c>
      <c r="R47" s="64">
        <f t="shared" si="12"/>
      </c>
      <c r="S47" s="66">
        <f>IF(+R7&gt;0,IF(R47="HP",+R7+('Basis Calc'!$AI17-R7)*HDCP,IF(R47="LP",+R7+('Basis Calc'!$AI18-R7)*HDCP,+R7+('Basis Calc'!$AI19-R7)*HDCP)),"")</f>
      </c>
      <c r="T47" s="61" t="str">
        <f t="shared" si="13"/>
        <v>W1XX3,5</v>
      </c>
      <c r="U47" s="61" t="str">
        <f t="shared" si="14"/>
        <v>HP</v>
      </c>
      <c r="V47" s="63">
        <f>IF(+U7&gt;0,IF(U47="HP",+U7+('Basis Calc'!$AI17-U7)*HDCP,IF(U47="LP",+U7+('Basis Calc'!$AI18-U7)*HDCP,+U7+('Basis Calc'!$AI19-U7)*HDCP)),"")</f>
        <v>6389995.68</v>
      </c>
      <c r="W47" s="64">
        <f t="shared" si="15"/>
      </c>
      <c r="X47" s="64">
        <f t="shared" si="16"/>
      </c>
      <c r="Y47" s="66">
        <f>IF(+X7&gt;0,IF(X47="HP",+X7+('Basis Calc'!$AI17-X7)*HDCP,IF(X47="LP",+X7+('Basis Calc'!$AI18-X7)*HDCP,+X7+('Basis Calc'!$AI19-X7)*HDCP)),"")</f>
      </c>
      <c r="Z47" s="61" t="str">
        <f t="shared" si="17"/>
        <v>K1DM3</v>
      </c>
      <c r="AA47" s="61" t="str">
        <f t="shared" si="18"/>
        <v>HP</v>
      </c>
      <c r="AB47" s="63">
        <f>IF(+AA7&gt;0,IF(AA47="HP",+AA7+('Basis Calc'!$AI17-AA7)*HDCP,IF(AA47="LP",+AA7+('Basis Calc'!$AI18-AA7)*HDCP,+AA7+('Basis Calc'!$AI19-AA7)*HDCP)),"")</f>
        <v>6385003.68</v>
      </c>
      <c r="AC47" s="64">
        <f t="shared" si="33"/>
      </c>
      <c r="AD47" s="64">
        <f t="shared" si="34"/>
      </c>
      <c r="AE47" s="66">
        <f>IF(+AD7&gt;0,IF(AD47="HP",+AD7+('Basis Calc'!$AI17-AD7)*HDCP,IF(AD47="LP",+AD7+('Basis Calc'!$AI18-AD7)*HDCP,+AD7+('Basis Calc'!$AI19-AD7)*HDCP)),"")</f>
      </c>
      <c r="AF47" s="61">
        <f t="shared" si="19"/>
      </c>
      <c r="AG47" s="61">
        <f t="shared" si="20"/>
      </c>
      <c r="AH47" s="63">
        <f>IF(+AG7&gt;0,IF(AG47="HP",+AG7+('Basis Calc'!$AI17-AG7)*HDCP,IF(AG47="LP",+AG7+('Basis Calc'!$AI18-AG7)*HDCP,+AG7+('Basis Calc'!$AI19-AG7)*HDCP)),"")</f>
      </c>
      <c r="AI47" s="64">
        <f t="shared" si="21"/>
      </c>
      <c r="AJ47" s="64">
        <f t="shared" si="22"/>
      </c>
      <c r="AK47" s="66">
        <f>IF(+AJ7&gt;0,IF(AJ47="HP",+AJ7+('Basis Calc'!$AI17-AJ7)*HDCP,IF(AJ47="LP",+AJ7+('Basis Calc'!$AI18-AJ7)*HDCP,+AJ7+('Basis Calc'!$AI19-AJ7)*HDCP)),"")</f>
      </c>
      <c r="AL47" s="61">
        <f t="shared" si="23"/>
      </c>
      <c r="AM47" s="61">
        <f t="shared" si="24"/>
      </c>
      <c r="AN47" s="63">
        <f>IF(+AM7&gt;0,IF(AM47="HP",+AM7+('Basis Calc'!$AI17-AM7)*HDCP,IF(AM47="LP",+AM7+('Basis Calc'!$AI18-AM7)*HDCP,+AM7+('Basis Calc'!$AI19-AM7)*HDCP)),"")</f>
      </c>
      <c r="AO47" s="64">
        <f t="shared" si="25"/>
      </c>
      <c r="AP47" s="64">
        <f t="shared" si="26"/>
      </c>
      <c r="AQ47" s="66">
        <f>IF(+AP7&gt;0,IF(AP47="HP",+AP7+('Basis Calc'!$AI17-AP7)*HDCP,IF(AP47="LP",+AP7+('Basis Calc'!$AI18-AP7)*HDCP,+AP7+('Basis Calc'!$AI19-AP7)*HDCP)),"")</f>
      </c>
      <c r="AR47" s="61">
        <f t="shared" si="27"/>
      </c>
      <c r="AS47" s="61">
        <f t="shared" si="28"/>
      </c>
      <c r="AT47" s="63">
        <f>IF(+AS7&gt;0,IF(AS47="HP",+AS7+('Basis Calc'!$AI17-AS7)*HDCP,IF(AS47="LP",+AS7+('Basis Calc'!$AI18-AS7)*HDCP,+AS7+('Basis Calc'!$AI19-AS7)*HDCP)),"")</f>
      </c>
      <c r="AU47" s="64">
        <f t="shared" si="29"/>
      </c>
      <c r="AV47" s="64">
        <f t="shared" si="30"/>
      </c>
      <c r="AW47" s="66">
        <f>IF(+AV7&gt;0,IF(AV47="HP",+AV7+('Basis Calc'!$AI17-AV7)*HDCP,IF(AV47="LP",+AV7+('Basis Calc'!$AI18-AV7)*HDCP,+AV7+('Basis Calc'!$AI19-AV7)*HDCP)),"")</f>
      </c>
      <c r="AX47" s="61">
        <f t="shared" si="31"/>
      </c>
      <c r="AY47" s="61">
        <f t="shared" si="32"/>
      </c>
      <c r="AZ47" s="63">
        <f>IF(+AY7&gt;0,IF(AY47="HP",+AY7+('Basis Calc'!$AI17-AY7)*HDCP,IF(AY47="LP",+AY7+('Basis Calc'!$AI18-AY7)*HDCP,+AY7+('Basis Calc'!$AI19-AY7)*HDCP)),"")</f>
      </c>
      <c r="BA47" s="51"/>
    </row>
    <row r="48" spans="1:53" ht="12.75">
      <c r="A48" s="58" t="s">
        <v>12</v>
      </c>
      <c r="B48" s="61" t="str">
        <f t="shared" si="1"/>
        <v>K3IU</v>
      </c>
      <c r="C48" s="61" t="str">
        <f t="shared" si="2"/>
        <v>HP</v>
      </c>
      <c r="D48" s="63">
        <f>IF(+C8&gt;0,IF(C48="HP",+C8+('Basis Calc'!$AI20-C8)*HDCP,IF(C48="LP",+C8+('Basis Calc'!$AI21-C8)*HDCP,+C8+('Basis Calc'!$AI22-C8)*HDCP)),"")</f>
        <v>481441.2</v>
      </c>
      <c r="E48" s="64" t="str">
        <f t="shared" si="3"/>
        <v>W1WBB</v>
      </c>
      <c r="F48" s="64" t="str">
        <f t="shared" si="4"/>
        <v>LP</v>
      </c>
      <c r="G48" s="66">
        <f>IF(+F8&gt;0,IF(F48="HP",+F8+('Basis Calc'!$AI20-F8)*HDCP,IF(F48="LP",+F8+('Basis Calc'!$AI21-F8)*HDCP,+F8+('Basis Calc'!$AI22-F8)*HDCP)),"")</f>
        <v>125362</v>
      </c>
      <c r="H48" s="61" t="str">
        <f t="shared" si="5"/>
        <v>W1AN</v>
      </c>
      <c r="I48" s="61" t="str">
        <f t="shared" si="6"/>
        <v>HP</v>
      </c>
      <c r="J48" s="63">
        <f>IF(+I8&gt;0,IF(I48="HP",+I8+('Basis Calc'!$AI20-I8)*HDCP,IF(I48="LP",+I8+('Basis Calc'!$AI21-I8)*HDCP,+I8+('Basis Calc'!$AI22-I8)*HDCP)),"")</f>
        <v>505000.6</v>
      </c>
      <c r="K48" s="64" t="str">
        <f t="shared" si="7"/>
        <v>KS1J</v>
      </c>
      <c r="L48" s="64" t="str">
        <f t="shared" si="8"/>
        <v>LP</v>
      </c>
      <c r="M48" s="66">
        <f>IF(+L8&gt;0,IF(L48="HP",+L8+('Basis Calc'!$AI20-L8)*HDCP,IF(L48="LP",+L8+('Basis Calc'!$AI21-L8)*HDCP,+L8+('Basis Calc'!$AI22-L8)*HDCP)),"")</f>
        <v>116838.6</v>
      </c>
      <c r="N48" s="61">
        <f t="shared" si="9"/>
      </c>
      <c r="O48" s="61">
        <f t="shared" si="10"/>
      </c>
      <c r="P48" s="63">
        <f>IF(+O8&gt;0,IF(O48="HP",+O8+('Basis Calc'!$AI20-O8)*HDCP,IF(O48="LP",+O8+('Basis Calc'!$AI21-O8)*HDCP,+O8+('Basis Calc'!$AI22-O8)*HDCP)),"")</f>
      </c>
      <c r="Q48" s="64">
        <f t="shared" si="11"/>
      </c>
      <c r="R48" s="64">
        <f t="shared" si="12"/>
      </c>
      <c r="S48" s="66">
        <f>IF(+R8&gt;0,IF(R48="HP",+R8+('Basis Calc'!$AI20-R8)*HDCP,IF(R48="LP",+R8+('Basis Calc'!$AI21-R8)*HDCP,+R8+('Basis Calc'!$AI22-R8)*HDCP)),"")</f>
      </c>
      <c r="T48" s="61" t="str">
        <f t="shared" si="13"/>
        <v>W1XX</v>
      </c>
      <c r="U48" s="61" t="str">
        <f t="shared" si="14"/>
        <v>HP</v>
      </c>
      <c r="V48" s="63">
        <f>IF(+U8&gt;0,IF(U48="HP",+U8+('Basis Calc'!$AI20-U8)*HDCP,IF(U48="LP",+U8+('Basis Calc'!$AI21-U8)*HDCP,+U8+('Basis Calc'!$AI22-U8)*HDCP)),"")</f>
        <v>508360.6</v>
      </c>
      <c r="W48" s="64">
        <f t="shared" si="15"/>
      </c>
      <c r="X48" s="64">
        <f t="shared" si="16"/>
      </c>
      <c r="Y48" s="66">
        <f>IF(+X8&gt;0,IF(X48="HP",+X8+('Basis Calc'!$AI20-X8)*HDCP,IF(X48="LP",+X8+('Basis Calc'!$AI21-X8)*HDCP,+X8+('Basis Calc'!$AI22-X8)*HDCP)),"")</f>
      </c>
      <c r="Z48" s="61">
        <f t="shared" si="17"/>
      </c>
      <c r="AA48" s="61">
        <f t="shared" si="18"/>
      </c>
      <c r="AB48" s="63">
        <f>IF(+AA8&gt;0,IF(AA48="HP",+AA8+('Basis Calc'!$AI20-AA8)*HDCP,IF(AA48="LP",+AA8+('Basis Calc'!$AI21-AA8)*HDCP,+AA8+('Basis Calc'!$AI22-AA8)*HDCP)),"")</f>
      </c>
      <c r="AC48" s="64">
        <f t="shared" si="33"/>
      </c>
      <c r="AD48" s="64">
        <f t="shared" si="34"/>
      </c>
      <c r="AE48" s="66">
        <f>IF(+AD8&gt;0,IF(AD48="HP",+AD8+('Basis Calc'!$AI20-AD8)*HDCP,IF(AD48="LP",+AD8+('Basis Calc'!$AI21-AD8)*HDCP,+AD8+('Basis Calc'!$AI22-AD8)*HDCP)),"")</f>
      </c>
      <c r="AF48" s="61">
        <f t="shared" si="19"/>
      </c>
      <c r="AG48" s="61">
        <f t="shared" si="20"/>
      </c>
      <c r="AH48" s="63">
        <f>IF(+AG8&gt;0,IF(AG48="HP",+AG8+('Basis Calc'!$AI20-AG8)*HDCP,IF(AG48="LP",+AG8+('Basis Calc'!$AI21-AG8)*HDCP,+AG8+('Basis Calc'!$AI22-AG8)*HDCP)),"")</f>
      </c>
      <c r="AI48" s="64">
        <f t="shared" si="21"/>
      </c>
      <c r="AJ48" s="64">
        <f t="shared" si="22"/>
      </c>
      <c r="AK48" s="66">
        <f>IF(+AJ8&gt;0,IF(AJ48="HP",+AJ8+('Basis Calc'!$AI20-AJ8)*HDCP,IF(AJ48="LP",+AJ8+('Basis Calc'!$AI21-AJ8)*HDCP,+AJ8+('Basis Calc'!$AI22-AJ8)*HDCP)),"")</f>
      </c>
      <c r="AL48" s="61">
        <f t="shared" si="23"/>
      </c>
      <c r="AM48" s="61">
        <f t="shared" si="24"/>
      </c>
      <c r="AN48" s="63">
        <f>IF(+AM8&gt;0,IF(AM48="HP",+AM8+('Basis Calc'!$AI20-AM8)*HDCP,IF(AM48="LP",+AM8+('Basis Calc'!$AI21-AM8)*HDCP,+AM8+('Basis Calc'!$AI22-AM8)*HDCP)),"")</f>
      </c>
      <c r="AO48" s="64">
        <f t="shared" si="25"/>
      </c>
      <c r="AP48" s="64">
        <f t="shared" si="26"/>
      </c>
      <c r="AQ48" s="66">
        <f>IF(+AP8&gt;0,IF(AP48="HP",+AP8+('Basis Calc'!$AI20-AP8)*HDCP,IF(AP48="LP",+AP8+('Basis Calc'!$AI21-AP8)*HDCP,+AP8+('Basis Calc'!$AI22-AP8)*HDCP)),"")</f>
      </c>
      <c r="AR48" s="61">
        <f t="shared" si="27"/>
      </c>
      <c r="AS48" s="61">
        <f t="shared" si="28"/>
      </c>
      <c r="AT48" s="63">
        <f>IF(+AS8&gt;0,IF(AS48="HP",+AS8+('Basis Calc'!$AI20-AS8)*HDCP,IF(AS48="LP",+AS8+('Basis Calc'!$AI21-AS8)*HDCP,+AS8+('Basis Calc'!$AI22-AS8)*HDCP)),"")</f>
      </c>
      <c r="AU48" s="64">
        <f t="shared" si="29"/>
      </c>
      <c r="AV48" s="64">
        <f t="shared" si="30"/>
      </c>
      <c r="AW48" s="66">
        <f>IF(+AV8&gt;0,IF(AV48="HP",+AV8+('Basis Calc'!$AI20-AV8)*HDCP,IF(AV48="LP",+AV8+('Basis Calc'!$AI21-AV8)*HDCP,+AV8+('Basis Calc'!$AI22-AV8)*HDCP)),"")</f>
      </c>
      <c r="AX48" s="61">
        <f t="shared" si="31"/>
      </c>
      <c r="AY48" s="61">
        <f t="shared" si="32"/>
      </c>
      <c r="AZ48" s="63">
        <f>IF(+AY8&gt;0,IF(AY48="HP",+AY8+('Basis Calc'!$AI20-AY8)*HDCP,IF(AY48="LP",+AY8+('Basis Calc'!$AI21-AY8)*HDCP,+AY8+('Basis Calc'!$AI22-AY8)*HDCP)),"")</f>
      </c>
      <c r="BA48" s="51"/>
    </row>
    <row r="49" spans="1:53" ht="12.75">
      <c r="A49" s="57" t="s">
        <v>13</v>
      </c>
      <c r="B49" s="61" t="str">
        <f t="shared" si="1"/>
        <v>K3IU</v>
      </c>
      <c r="C49" s="61" t="str">
        <f t="shared" si="2"/>
        <v>HP</v>
      </c>
      <c r="D49" s="63">
        <f>IF(+C9&gt;0,IF(C49="HP",+C9+('Basis Calc'!$AI23-C9)*HDCP,IF(C49="LP",+C9+('Basis Calc'!$AI24-C9)*HDCP,+C9+('Basis Calc'!$AI25-C9)*HDCP)),"")</f>
        <v>687832.8</v>
      </c>
      <c r="E49" s="64" t="str">
        <f t="shared" si="3"/>
        <v>W1WBB6</v>
      </c>
      <c r="F49" s="64" t="str">
        <f t="shared" si="4"/>
        <v>HP</v>
      </c>
      <c r="G49" s="66">
        <f>IF(+F9&gt;0,IF(F49="HP",+F9+('Basis Calc'!$AI23-F9)*HDCP,IF(F49="LP",+F9+('Basis Calc'!$AI24-F9)*HDCP,+F9+('Basis Calc'!$AI25-F9)*HDCP)),"")</f>
        <v>696750.6</v>
      </c>
      <c r="H49" s="61" t="str">
        <f t="shared" si="5"/>
        <v>W1AN6</v>
      </c>
      <c r="I49" s="61" t="str">
        <f t="shared" si="6"/>
        <v>HP</v>
      </c>
      <c r="J49" s="63">
        <f>IF(+I9&gt;0,IF(I49="HP",+I9+('Basis Calc'!$AI23-I9)*HDCP,IF(I49="LP",+I9+('Basis Calc'!$AI24-I9)*HDCP,+I9+('Basis Calc'!$AI25-I9)*HDCP)),"")</f>
        <v>696750.6</v>
      </c>
      <c r="K49" s="64" t="str">
        <f t="shared" si="7"/>
        <v>KS1J</v>
      </c>
      <c r="L49" s="64" t="str">
        <f t="shared" si="8"/>
        <v>LP</v>
      </c>
      <c r="M49" s="66">
        <f>IF(+L9&gt;0,IF(L49="HP",+L9+('Basis Calc'!$AI23-L9)*HDCP,IF(L49="LP",+L9+('Basis Calc'!$AI24-L9)*HDCP,+L9+('Basis Calc'!$AI25-L9)*HDCP)),"")</f>
        <v>216874.8</v>
      </c>
      <c r="N49" s="61" t="str">
        <f t="shared" si="9"/>
        <v>KA1VMG</v>
      </c>
      <c r="O49" s="61" t="str">
        <f t="shared" si="10"/>
        <v>LP</v>
      </c>
      <c r="P49" s="63">
        <f>IF(+O9&gt;0,IF(O49="HP",+O9+('Basis Calc'!$AI23-O9)*HDCP,IF(O49="LP",+O9+('Basis Calc'!$AI24-O9)*HDCP,+O9+('Basis Calc'!$AI25-O9)*HDCP)),"")</f>
        <v>196690.6</v>
      </c>
      <c r="Q49" s="64" t="str">
        <f t="shared" si="11"/>
        <v>K1SD</v>
      </c>
      <c r="R49" s="64" t="str">
        <f t="shared" si="12"/>
        <v>HP</v>
      </c>
      <c r="S49" s="66">
        <f>IF(+R9&gt;0,IF(R49="HP",+R9+('Basis Calc'!$AI23-R9)*HDCP,IF(R49="LP",+R9+('Basis Calc'!$AI24-R9)*HDCP,+R9+('Basis Calc'!$AI25-R9)*HDCP)),"")</f>
        <v>680334.8</v>
      </c>
      <c r="T49" s="61" t="str">
        <f t="shared" si="13"/>
        <v>W1XX5,6</v>
      </c>
      <c r="U49" s="61" t="str">
        <f t="shared" si="14"/>
        <v>HP</v>
      </c>
      <c r="V49" s="63">
        <f>IF(+U9&gt;0,IF(U49="HP",+U9+('Basis Calc'!$AI23-U9)*HDCP,IF(U49="LP",+U9+('Basis Calc'!$AI24-U9)*HDCP,+U9+('Basis Calc'!$AI25-U9)*HDCP)),"")</f>
        <v>697578.6000000001</v>
      </c>
      <c r="W49" s="64">
        <f t="shared" si="15"/>
      </c>
      <c r="X49" s="64">
        <f t="shared" si="16"/>
      </c>
      <c r="Y49" s="66">
        <f>IF(+X9&gt;0,IF(X49="HP",+X9+('Basis Calc'!$AI23-X9)*HDCP,IF(X49="LP",+X9+('Basis Calc'!$AI24-X9)*HDCP,+X9+('Basis Calc'!$AI25-X9)*HDCP)),"")</f>
      </c>
      <c r="Z49" s="61" t="str">
        <f t="shared" si="17"/>
        <v>K1DM6</v>
      </c>
      <c r="AA49" s="61" t="str">
        <f t="shared" si="18"/>
        <v>HP</v>
      </c>
      <c r="AB49" s="63">
        <f>IF(+AA9&gt;0,IF(AA49="HP",+AA9+('Basis Calc'!$AI23-AA9)*HDCP,IF(AA49="LP",+AA9+('Basis Calc'!$AI24-AA9)*HDCP,+AA9+('Basis Calc'!$AI25-AA9)*HDCP)),"")</f>
        <v>696750.6</v>
      </c>
      <c r="AC49" s="64">
        <f t="shared" si="33"/>
      </c>
      <c r="AD49" s="64">
        <f t="shared" si="34"/>
      </c>
      <c r="AE49" s="66">
        <f>IF(+AD9&gt;0,IF(AD49="HP",+AD9+('Basis Calc'!$AI23-AD9)*HDCP,IF(AD49="LP",+AD9+('Basis Calc'!$AI24-AD9)*HDCP,+AD9+('Basis Calc'!$AI25-AD9)*HDCP)),"")</f>
      </c>
      <c r="AF49" s="61">
        <f t="shared" si="19"/>
      </c>
      <c r="AG49" s="61">
        <f t="shared" si="20"/>
      </c>
      <c r="AH49" s="63">
        <f>IF(+AG9&gt;0,IF(AG49="HP",+AG9+('Basis Calc'!$AI23-AG9)*HDCP,IF(AG49="LP",+AG9+('Basis Calc'!$AI24-AG9)*HDCP,+AG9+('Basis Calc'!$AI25-AG9)*HDCP)),"")</f>
      </c>
      <c r="AI49" s="64">
        <f t="shared" si="21"/>
      </c>
      <c r="AJ49" s="64">
        <f t="shared" si="22"/>
      </c>
      <c r="AK49" s="66">
        <f>IF(+AJ9&gt;0,IF(AJ49="HP",+AJ9+('Basis Calc'!$AI23-AJ9)*HDCP,IF(AJ49="LP",+AJ9+('Basis Calc'!$AI24-AJ9)*HDCP,+AJ9+('Basis Calc'!$AI25-AJ9)*HDCP)),"")</f>
      </c>
      <c r="AL49" s="61">
        <f t="shared" si="23"/>
      </c>
      <c r="AM49" s="61">
        <f t="shared" si="24"/>
      </c>
      <c r="AN49" s="63">
        <f>IF(+AM9&gt;0,IF(AM49="HP",+AM9+('Basis Calc'!$AI23-AM9)*HDCP,IF(AM49="LP",+AM9+('Basis Calc'!$AI24-AM9)*HDCP,+AM9+('Basis Calc'!$AI25-AM9)*HDCP)),"")</f>
      </c>
      <c r="AO49" s="64">
        <f t="shared" si="25"/>
      </c>
      <c r="AP49" s="64">
        <f t="shared" si="26"/>
      </c>
      <c r="AQ49" s="66">
        <f>IF(+AP9&gt;0,IF(AP49="HP",+AP9+('Basis Calc'!$AI23-AP9)*HDCP,IF(AP49="LP",+AP9+('Basis Calc'!$AI24-AP9)*HDCP,+AP9+('Basis Calc'!$AI25-AP9)*HDCP)),"")</f>
      </c>
      <c r="AR49" s="61">
        <f t="shared" si="27"/>
      </c>
      <c r="AS49" s="61">
        <f t="shared" si="28"/>
      </c>
      <c r="AT49" s="63">
        <f>IF(+AS9&gt;0,IF(AS49="HP",+AS9+('Basis Calc'!$AI23-AS9)*HDCP,IF(AS49="LP",+AS9+('Basis Calc'!$AI24-AS9)*HDCP,+AS9+('Basis Calc'!$AI25-AS9)*HDCP)),"")</f>
      </c>
      <c r="AU49" s="64">
        <f t="shared" si="29"/>
      </c>
      <c r="AV49" s="64">
        <f t="shared" si="30"/>
      </c>
      <c r="AW49" s="66">
        <f>IF(+AV9&gt;0,IF(AV49="HP",+AV9+('Basis Calc'!$AI23-AV9)*HDCP,IF(AV49="LP",+AV9+('Basis Calc'!$AI24-AV9)*HDCP,+AV9+('Basis Calc'!$AI25-AV9)*HDCP)),"")</f>
      </c>
      <c r="AX49" s="61">
        <f t="shared" si="31"/>
      </c>
      <c r="AY49" s="61">
        <f t="shared" si="32"/>
      </c>
      <c r="AZ49" s="63">
        <f>IF(+AY9&gt;0,IF(AY49="HP",+AY9+('Basis Calc'!$AI23-AY9)*HDCP,IF(AY49="LP",+AY9+('Basis Calc'!$AI24-AY9)*HDCP,+AY9+('Basis Calc'!$AI25-AY9)*HDCP)),"")</f>
      </c>
      <c r="BA49" s="51"/>
    </row>
    <row r="50" spans="1:53" ht="12.75">
      <c r="A50" s="58" t="s">
        <v>14</v>
      </c>
      <c r="B50" s="61" t="str">
        <f t="shared" si="1"/>
        <v>K3IU</v>
      </c>
      <c r="C50" s="61" t="str">
        <f t="shared" si="2"/>
        <v>HP</v>
      </c>
      <c r="D50" s="63">
        <f>IF(+C10&gt;0,IF(C50="HP",+C10+('Basis Calc'!$AI26-C10)*HDCP,IF(C50="LP",+C10+('Basis Calc'!$AI27-C10)*HDCP,+C10+('Basis Calc'!$AI28-C10)*HDCP)),"")</f>
        <v>165128.7</v>
      </c>
      <c r="E50" s="64">
        <f t="shared" si="3"/>
      </c>
      <c r="F50" s="64">
        <f t="shared" si="4"/>
      </c>
      <c r="G50" s="66">
        <f>IF(+F10&gt;0,IF(F50="HP",+F10+('Basis Calc'!$AI26-F10)*HDCP,IF(F50="LP",+F10+('Basis Calc'!$AI27-F10)*HDCP,+F10+('Basis Calc'!$AI28-F10)*HDCP)),"")</f>
      </c>
      <c r="H50" s="61" t="str">
        <f t="shared" si="5"/>
        <v>W1AN7</v>
      </c>
      <c r="I50" s="61" t="str">
        <f t="shared" si="6"/>
        <v>HP</v>
      </c>
      <c r="J50" s="63">
        <f>IF(+I10&gt;0,IF(I50="HP",+I10+('Basis Calc'!$AI26-I10)*HDCP,IF(I50="LP",+I10+('Basis Calc'!$AI27-I10)*HDCP,+I10+('Basis Calc'!$AI28-I10)*HDCP)),"")</f>
        <v>165676.65</v>
      </c>
      <c r="K50" s="64" t="str">
        <f t="shared" si="7"/>
        <v>KS1J</v>
      </c>
      <c r="L50" s="64" t="str">
        <f t="shared" si="8"/>
        <v>LP</v>
      </c>
      <c r="M50" s="66">
        <f>IF(+L10&gt;0,IF(L50="HP",+L10+('Basis Calc'!$AI26-L10)*HDCP,IF(L50="LP",+L10+('Basis Calc'!$AI27-L10)*HDCP,+L10+('Basis Calc'!$AI28-L10)*HDCP)),"")</f>
        <v>14784</v>
      </c>
      <c r="N50" s="61">
        <f t="shared" si="9"/>
      </c>
      <c r="O50" s="61">
        <f t="shared" si="10"/>
      </c>
      <c r="P50" s="63">
        <f>IF(+O10&gt;0,IF(O50="HP",+O10+('Basis Calc'!$AI26-O10)*HDCP,IF(O50="LP",+O10+('Basis Calc'!$AI27-O10)*HDCP,+O10+('Basis Calc'!$AI28-O10)*HDCP)),"")</f>
      </c>
      <c r="Q50" s="64" t="str">
        <f t="shared" si="11"/>
        <v>K1SD</v>
      </c>
      <c r="R50" s="64" t="str">
        <f t="shared" si="12"/>
        <v>HP</v>
      </c>
      <c r="S50" s="66">
        <f>IF(+R10&gt;0,IF(R50="HP",+R10+('Basis Calc'!$AI26-R10)*HDCP,IF(R50="LP",+R10+('Basis Calc'!$AI27-R10)*HDCP,+R10+('Basis Calc'!$AI28-R10)*HDCP)),"")</f>
        <v>174812.7</v>
      </c>
      <c r="T50" s="61">
        <f t="shared" si="13"/>
      </c>
      <c r="U50" s="61">
        <f t="shared" si="14"/>
      </c>
      <c r="V50" s="63">
        <f>IF(+U10&gt;0,IF(U50="HP",+U10+('Basis Calc'!$AI26-U10)*HDCP,IF(U50="LP",+U10+('Basis Calc'!$AI27-U10)*HDCP,+U10+('Basis Calc'!$AI28-U10)*HDCP)),"")</f>
      </c>
      <c r="W50" s="64">
        <f t="shared" si="15"/>
      </c>
      <c r="X50" s="64">
        <f t="shared" si="16"/>
      </c>
      <c r="Y50" s="66">
        <f>IF(+X10&gt;0,IF(X50="HP",+X10+('Basis Calc'!$AI26-X10)*HDCP,IF(X50="LP",+X10+('Basis Calc'!$AI27-X10)*HDCP,+X10+('Basis Calc'!$AI28-X10)*HDCP)),"")</f>
      </c>
      <c r="Z50" s="61">
        <f t="shared" si="17"/>
      </c>
      <c r="AA50" s="61">
        <f t="shared" si="18"/>
      </c>
      <c r="AB50" s="63">
        <f>IF(+AA10&gt;0,IF(AA50="HP",+AA10+('Basis Calc'!$AI26-AA10)*HDCP,IF(AA50="LP",+AA10+('Basis Calc'!$AI27-AA10)*HDCP,+AA10+('Basis Calc'!$AI28-AA10)*HDCP)),"")</f>
      </c>
      <c r="AC50" s="64" t="str">
        <f t="shared" si="33"/>
        <v>KB1RFJ7</v>
      </c>
      <c r="AD50" s="64" t="str">
        <f t="shared" si="34"/>
        <v>HP</v>
      </c>
      <c r="AE50" s="66">
        <f>IF(+AD10&gt;0,IF(AD50="HP",+AD10+('Basis Calc'!$AI26-AD10)*HDCP,IF(AD50="LP",+AD10+('Basis Calc'!$AI27-AD10)*HDCP,+AD10+('Basis Calc'!$AI28-AD10)*HDCP)),"")</f>
        <v>165676.65</v>
      </c>
      <c r="AF50" s="61">
        <f t="shared" si="19"/>
      </c>
      <c r="AG50" s="61">
        <f t="shared" si="20"/>
      </c>
      <c r="AH50" s="63">
        <f>IF(+AG10&gt;0,IF(AG50="HP",+AG10+('Basis Calc'!$AI26-AG10)*HDCP,IF(AG50="LP",+AG10+('Basis Calc'!$AI27-AG10)*HDCP,+AG10+('Basis Calc'!$AI28-AG10)*HDCP)),"")</f>
      </c>
      <c r="AI50" s="64">
        <f t="shared" si="21"/>
      </c>
      <c r="AJ50" s="64">
        <f t="shared" si="22"/>
      </c>
      <c r="AK50" s="66">
        <f>IF(+AJ10&gt;0,IF(AJ50="HP",+AJ10+('Basis Calc'!$AI26-AJ10)*HDCP,IF(AJ50="LP",+AJ10+('Basis Calc'!$AI27-AJ10)*HDCP,+AJ10+('Basis Calc'!$AI28-AJ10)*HDCP)),"")</f>
      </c>
      <c r="AL50" s="61">
        <f t="shared" si="23"/>
      </c>
      <c r="AM50" s="61">
        <f t="shared" si="24"/>
      </c>
      <c r="AN50" s="63">
        <f>IF(+AM10&gt;0,IF(AM50="HP",+AM10+('Basis Calc'!$AI26-AM10)*HDCP,IF(AM50="LP",+AM10+('Basis Calc'!$AI27-AM10)*HDCP,+AM10+('Basis Calc'!$AI28-AM10)*HDCP)),"")</f>
      </c>
      <c r="AO50" s="64">
        <f t="shared" si="25"/>
      </c>
      <c r="AP50" s="64">
        <f t="shared" si="26"/>
      </c>
      <c r="AQ50" s="66">
        <f>IF(+AP10&gt;0,IF(AP50="HP",+AP10+('Basis Calc'!$AI26-AP10)*HDCP,IF(AP50="LP",+AP10+('Basis Calc'!$AI27-AP10)*HDCP,+AP10+('Basis Calc'!$AI28-AP10)*HDCP)),"")</f>
      </c>
      <c r="AR50" s="61">
        <f t="shared" si="27"/>
      </c>
      <c r="AS50" s="61">
        <f t="shared" si="28"/>
      </c>
      <c r="AT50" s="63">
        <f>IF(+AS10&gt;0,IF(AS50="HP",+AS10+('Basis Calc'!$AI26-AS10)*HDCP,IF(AS50="LP",+AS10+('Basis Calc'!$AI27-AS10)*HDCP,+AS10+('Basis Calc'!$AI28-AS10)*HDCP)),"")</f>
      </c>
      <c r="AU50" s="64">
        <f t="shared" si="29"/>
      </c>
      <c r="AV50" s="64">
        <f t="shared" si="30"/>
      </c>
      <c r="AW50" s="66">
        <f>IF(+AV10&gt;0,IF(AV50="HP",+AV10+('Basis Calc'!$AI26-AV10)*HDCP,IF(AV50="LP",+AV10+('Basis Calc'!$AI27-AV10)*HDCP,+AV10+('Basis Calc'!$AI28-AV10)*HDCP)),"")</f>
      </c>
      <c r="AX50" s="61">
        <f t="shared" si="31"/>
      </c>
      <c r="AY50" s="61">
        <f t="shared" si="32"/>
      </c>
      <c r="AZ50" s="63">
        <f>IF(+AY10&gt;0,IF(AY50="HP",+AY10+('Basis Calc'!$AI26-AY10)*HDCP,IF(AY50="LP",+AY10+('Basis Calc'!$AI27-AY10)*HDCP,+AY10+('Basis Calc'!$AI28-AY10)*HDCP)),"")</f>
      </c>
      <c r="BA50" s="51"/>
    </row>
    <row r="51" spans="1:53" ht="12.75">
      <c r="A51" s="57" t="s">
        <v>4</v>
      </c>
      <c r="B51" s="61" t="str">
        <f t="shared" si="1"/>
        <v>K3IU</v>
      </c>
      <c r="C51" s="61" t="str">
        <f t="shared" si="2"/>
        <v>HP</v>
      </c>
      <c r="D51" s="63">
        <f>IF(+C11&gt;0,IF(C51="HP",+C11+('Basis Calc'!$AI29-C11)*HDCP,IF(C51="LP",+C11+('Basis Calc'!$AI30-C11)*HDCP,+C11+('Basis Calc'!$AI31-C11)*HDCP)),"")</f>
        <v>13508.300000000001</v>
      </c>
      <c r="E51" s="64">
        <f t="shared" si="3"/>
      </c>
      <c r="F51" s="64">
        <f t="shared" si="4"/>
      </c>
      <c r="G51" s="66">
        <f>IF(+F11&gt;0,IF(F51="HP",+F11+('Basis Calc'!$AI29-F11)*HDCP,IF(F51="LP",+F11+('Basis Calc'!$AI30-F11)*HDCP,+F11+('Basis Calc'!$AI31-F11)*HDCP)),"")</f>
      </c>
      <c r="H51" s="61" t="str">
        <f t="shared" si="5"/>
        <v>W1AN</v>
      </c>
      <c r="I51" s="61" t="str">
        <f t="shared" si="6"/>
        <v>HP</v>
      </c>
      <c r="J51" s="63">
        <f>IF(+I11&gt;0,IF(I51="HP",+I11+('Basis Calc'!$AI29-I11)*HDCP,IF(I51="LP",+I11+('Basis Calc'!$AI30-I11)*HDCP,+I11+('Basis Calc'!$AI31-I11)*HDCP)),"")</f>
        <v>14967</v>
      </c>
      <c r="K51" s="64">
        <f t="shared" si="7"/>
      </c>
      <c r="L51" s="64">
        <f t="shared" si="8"/>
      </c>
      <c r="M51" s="66">
        <f>IF(+L11&gt;0,IF(L51="HP",+L11+('Basis Calc'!$AI29-L11)*HDCP,IF(L51="LP",+L11+('Basis Calc'!$AI30-L11)*HDCP,+L11+('Basis Calc'!$AI31-L11)*HDCP)),"")</f>
      </c>
      <c r="N51" s="61">
        <f t="shared" si="9"/>
      </c>
      <c r="O51" s="61">
        <f t="shared" si="10"/>
      </c>
      <c r="P51" s="63">
        <f>IF(+O11&gt;0,IF(O51="HP",+O11+('Basis Calc'!$AI29-O11)*HDCP,IF(O51="LP",+O11+('Basis Calc'!$AI30-O11)*HDCP,+O11+('Basis Calc'!$AI31-O11)*HDCP)),"")</f>
      </c>
      <c r="Q51" s="64">
        <f t="shared" si="11"/>
      </c>
      <c r="R51" s="64">
        <f t="shared" si="12"/>
      </c>
      <c r="S51" s="66">
        <f>IF(+R11&gt;0,IF(R51="HP",+R11+('Basis Calc'!$AI29-R11)*HDCP,IF(R51="LP",+R11+('Basis Calc'!$AI30-R11)*HDCP,+R11+('Basis Calc'!$AI31-R11)*HDCP)),"")</f>
      </c>
      <c r="T51" s="61">
        <f t="shared" si="13"/>
      </c>
      <c r="U51" s="61">
        <f t="shared" si="14"/>
      </c>
      <c r="V51" s="63">
        <f>IF(+U11&gt;0,IF(U51="HP",+U11+('Basis Calc'!$AI29-U11)*HDCP,IF(U51="LP",+U11+('Basis Calc'!$AI30-U11)*HDCP,+U11+('Basis Calc'!$AI31-U11)*HDCP)),"")</f>
      </c>
      <c r="W51" s="64">
        <f t="shared" si="15"/>
      </c>
      <c r="X51" s="64">
        <f t="shared" si="16"/>
      </c>
      <c r="Y51" s="66">
        <f>IF(+X11&gt;0,IF(X51="HP",+X11+('Basis Calc'!$AI29-X11)*HDCP,IF(X51="LP",+X11+('Basis Calc'!$AI30-X11)*HDCP,+X11+('Basis Calc'!$AI31-X11)*HDCP)),"")</f>
      </c>
      <c r="Z51" s="61">
        <f t="shared" si="17"/>
      </c>
      <c r="AA51" s="61">
        <f t="shared" si="18"/>
      </c>
      <c r="AB51" s="63">
        <f>IF(+AA11&gt;0,IF(AA51="HP",+AA11+('Basis Calc'!$AI29-AA11)*HDCP,IF(AA51="LP",+AA11+('Basis Calc'!$AI30-AA11)*HDCP,+AA11+('Basis Calc'!$AI31-AA11)*HDCP)),"")</f>
      </c>
      <c r="AC51" s="64">
        <f t="shared" si="33"/>
      </c>
      <c r="AD51" s="64">
        <f t="shared" si="34"/>
      </c>
      <c r="AE51" s="66">
        <f>IF(+AD11&gt;0,IF(AD51="HP",+AD11+('Basis Calc'!$AI29-AD11)*HDCP,IF(AD51="LP",+AD11+('Basis Calc'!$AI30-AD11)*HDCP,+AD11+('Basis Calc'!$AI31-AD11)*HDCP)),"")</f>
      </c>
      <c r="AF51" s="61">
        <f t="shared" si="19"/>
      </c>
      <c r="AG51" s="61">
        <f t="shared" si="20"/>
      </c>
      <c r="AH51" s="63">
        <f>IF(+AG11&gt;0,IF(AG51="HP",+AG11+('Basis Calc'!$AI29-AG11)*HDCP,IF(AG51="LP",+AG11+('Basis Calc'!$AI30-AG11)*HDCP,+AG11+('Basis Calc'!$AI31-AG11)*HDCP)),"")</f>
      </c>
      <c r="AI51" s="64">
        <f t="shared" si="21"/>
      </c>
      <c r="AJ51" s="64">
        <f t="shared" si="22"/>
      </c>
      <c r="AK51" s="66">
        <f>IF(+AJ11&gt;0,IF(AJ51="HP",+AJ11+('Basis Calc'!$AI29-AJ11)*HDCP,IF(AJ51="LP",+AJ11+('Basis Calc'!$AI30-AJ11)*HDCP,+AJ11+('Basis Calc'!$AI31-AJ11)*HDCP)),"")</f>
      </c>
      <c r="AL51" s="61">
        <f t="shared" si="23"/>
      </c>
      <c r="AM51" s="61">
        <f t="shared" si="24"/>
      </c>
      <c r="AN51" s="63">
        <f>IF(+AM11&gt;0,IF(AM51="HP",+AM11+('Basis Calc'!$AI29-AM11)*HDCP,IF(AM51="LP",+AM11+('Basis Calc'!$AI30-AM11)*HDCP,+AM11+('Basis Calc'!$AI31-AM11)*HDCP)),"")</f>
      </c>
      <c r="AO51" s="64">
        <f t="shared" si="25"/>
      </c>
      <c r="AP51" s="64">
        <f t="shared" si="26"/>
      </c>
      <c r="AQ51" s="66">
        <f>IF(+AP11&gt;0,IF(AP51="HP",+AP11+('Basis Calc'!$AI29-AP11)*HDCP,IF(AP51="LP",+AP11+('Basis Calc'!$AI30-AP11)*HDCP,+AP11+('Basis Calc'!$AI31-AP11)*HDCP)),"")</f>
      </c>
      <c r="AR51" s="61">
        <f t="shared" si="27"/>
      </c>
      <c r="AS51" s="61">
        <f t="shared" si="28"/>
      </c>
      <c r="AT51" s="63">
        <f>IF(+AS11&gt;0,IF(AS51="HP",+AS11+('Basis Calc'!$AI29-AS11)*HDCP,IF(AS51="LP",+AS11+('Basis Calc'!$AI30-AS11)*HDCP,+AS11+('Basis Calc'!$AI31-AS11)*HDCP)),"")</f>
      </c>
      <c r="AU51" s="64">
        <f t="shared" si="29"/>
      </c>
      <c r="AV51" s="64">
        <f t="shared" si="30"/>
      </c>
      <c r="AW51" s="66">
        <f>IF(+AV11&gt;0,IF(AV51="HP",+AV11+('Basis Calc'!$AI29-AV11)*HDCP,IF(AV51="LP",+AV11+('Basis Calc'!$AI30-AV11)*HDCP,+AV11+('Basis Calc'!$AI31-AV11)*HDCP)),"")</f>
      </c>
      <c r="AX51" s="61">
        <f t="shared" si="31"/>
      </c>
      <c r="AY51" s="61">
        <f t="shared" si="32"/>
      </c>
      <c r="AZ51" s="63">
        <f>IF(+AY11&gt;0,IF(AY51="HP",+AY11+('Basis Calc'!$AI29-AY11)*HDCP,IF(AY51="LP",+AY11+('Basis Calc'!$AI30-AY11)*HDCP,+AY11+('Basis Calc'!$AI31-AY11)*HDCP)),"")</f>
      </c>
      <c r="BA51" s="51"/>
    </row>
    <row r="52" spans="1:53" ht="12.75">
      <c r="A52" s="58" t="s">
        <v>15</v>
      </c>
      <c r="B52" s="61" t="str">
        <f t="shared" si="1"/>
        <v>K3IU</v>
      </c>
      <c r="C52" s="61" t="str">
        <f t="shared" si="2"/>
        <v>HP</v>
      </c>
      <c r="D52" s="63">
        <f>IF(+C12&gt;0,IF(C52="HP",+C12+('Basis Calc'!$AI32-C12)*HDCP,IF(C52="LP",+C12+('Basis Calc'!$AI33-C12)*HDCP,+C12+('Basis Calc'!$AI34-C12)*HDCP)),"")</f>
        <v>406578.4</v>
      </c>
      <c r="E52" s="64" t="str">
        <f t="shared" si="3"/>
        <v>W1WBB</v>
      </c>
      <c r="F52" s="64" t="str">
        <f t="shared" si="4"/>
        <v>LP</v>
      </c>
      <c r="G52" s="66">
        <f>IF(+F12&gt;0,IF(F52="HP",+F12+('Basis Calc'!$AI32-F12)*HDCP,IF(F52="LP",+F12+('Basis Calc'!$AI33-F12)*HDCP,+F12+('Basis Calc'!$AI34-F12)*HDCP)),"")</f>
        <v>508641.4</v>
      </c>
      <c r="H52" s="61" t="str">
        <f t="shared" si="5"/>
        <v>W1AN</v>
      </c>
      <c r="I52" s="61" t="str">
        <f t="shared" si="6"/>
        <v>HP</v>
      </c>
      <c r="J52" s="63">
        <f>IF(+I12&gt;0,IF(I52="HP",+I12+('Basis Calc'!$AI32-I12)*HDCP,IF(I52="LP",+I12+('Basis Calc'!$AI33-I12)*HDCP,+I12+('Basis Calc'!$AI34-I12)*HDCP)),"")</f>
        <v>416661.60000000003</v>
      </c>
      <c r="K52" s="64" t="str">
        <f t="shared" si="7"/>
        <v>KS1J</v>
      </c>
      <c r="L52" s="64" t="str">
        <f t="shared" si="8"/>
        <v>LP</v>
      </c>
      <c r="M52" s="66">
        <f>IF(+L12&gt;0,IF(L52="HP",+L12+('Basis Calc'!$AI32-L12)*HDCP,IF(L52="LP",+L12+('Basis Calc'!$AI33-L12)*HDCP,+L12+('Basis Calc'!$AI34-L12)*HDCP)),"")</f>
        <v>467686.9</v>
      </c>
      <c r="N52" s="61">
        <f t="shared" si="9"/>
      </c>
      <c r="O52" s="61">
        <f t="shared" si="10"/>
      </c>
      <c r="P52" s="63">
        <f>IF(+O12&gt;0,IF(O52="HP",+O12+('Basis Calc'!$AI32-O12)*HDCP,IF(O52="LP",+O12+('Basis Calc'!$AI33-O12)*HDCP,+O12+('Basis Calc'!$AI34-O12)*HDCP)),"")</f>
      </c>
      <c r="Q52" s="64">
        <f t="shared" si="11"/>
      </c>
      <c r="R52" s="64">
        <f t="shared" si="12"/>
      </c>
      <c r="S52" s="66">
        <f>IF(+R12&gt;0,IF(R52="HP",+R12+('Basis Calc'!$AI32-R12)*HDCP,IF(R52="LP",+R12+('Basis Calc'!$AI33-R12)*HDCP,+R12+('Basis Calc'!$AI34-R12)*HDCP)),"")</f>
      </c>
      <c r="T52" s="61" t="str">
        <f t="shared" si="13"/>
        <v>W1XX</v>
      </c>
      <c r="U52" s="61" t="str">
        <f t="shared" si="14"/>
        <v>HP</v>
      </c>
      <c r="V52" s="63">
        <f>IF(+U12&gt;0,IF(U52="HP",+U12+('Basis Calc'!$AI32-U12)*HDCP,IF(U52="LP",+U12+('Basis Calc'!$AI33-U12)*HDCP,+U12+('Basis Calc'!$AI34-U12)*HDCP)),"")</f>
        <v>438753.6</v>
      </c>
      <c r="W52" s="64">
        <f t="shared" si="15"/>
      </c>
      <c r="X52" s="64">
        <f t="shared" si="16"/>
      </c>
      <c r="Y52" s="66">
        <f>IF(+X12&gt;0,IF(X52="HP",+X12+('Basis Calc'!$AI32-X12)*HDCP,IF(X52="LP",+X12+('Basis Calc'!$AI33-X12)*HDCP,+X12+('Basis Calc'!$AI34-X12)*HDCP)),"")</f>
      </c>
      <c r="Z52" s="61">
        <f t="shared" si="17"/>
      </c>
      <c r="AA52" s="61">
        <f t="shared" si="18"/>
      </c>
      <c r="AB52" s="63">
        <f>IF(+AA12&gt;0,IF(AA52="HP",+AA12+('Basis Calc'!$AI32-AA12)*HDCP,IF(AA52="LP",+AA12+('Basis Calc'!$AI33-AA12)*HDCP,+AA12+('Basis Calc'!$AI34-AA12)*HDCP)),"")</f>
      </c>
      <c r="AC52" s="64">
        <f t="shared" si="33"/>
      </c>
      <c r="AD52" s="64">
        <f t="shared" si="34"/>
      </c>
      <c r="AE52" s="66">
        <f>IF(+AD12&gt;0,IF(AD52="HP",+AD12+('Basis Calc'!$AI32-AD12)*HDCP,IF(AD52="LP",+AD12+('Basis Calc'!$AI33-AD12)*HDCP,+AD12+('Basis Calc'!$AI34-AD12)*HDCP)),"")</f>
      </c>
      <c r="AF52" s="61">
        <f t="shared" si="19"/>
      </c>
      <c r="AG52" s="61">
        <f t="shared" si="20"/>
      </c>
      <c r="AH52" s="63">
        <f>IF(+AG12&gt;0,IF(AG52="HP",+AG12+('Basis Calc'!$AI32-AG12)*HDCP,IF(AG52="LP",+AG12+('Basis Calc'!$AI33-AG12)*HDCP,+AG12+('Basis Calc'!$AI34-AG12)*HDCP)),"")</f>
      </c>
      <c r="AI52" s="64">
        <f t="shared" si="21"/>
      </c>
      <c r="AJ52" s="64">
        <f t="shared" si="22"/>
      </c>
      <c r="AK52" s="66">
        <f>IF(+AJ12&gt;0,IF(AJ52="HP",+AJ12+('Basis Calc'!$AI32-AJ12)*HDCP,IF(AJ52="LP",+AJ12+('Basis Calc'!$AI33-AJ12)*HDCP,+AJ12+('Basis Calc'!$AI34-AJ12)*HDCP)),"")</f>
      </c>
      <c r="AL52" s="61">
        <f t="shared" si="23"/>
      </c>
      <c r="AM52" s="61">
        <f t="shared" si="24"/>
      </c>
      <c r="AN52" s="63">
        <f>IF(+AM12&gt;0,IF(AM52="HP",+AM12+('Basis Calc'!$AI32-AM12)*HDCP,IF(AM52="LP",+AM12+('Basis Calc'!$AI33-AM12)*HDCP,+AM12+('Basis Calc'!$AI34-AM12)*HDCP)),"")</f>
      </c>
      <c r="AO52" s="64">
        <f t="shared" si="25"/>
      </c>
      <c r="AP52" s="64">
        <f t="shared" si="26"/>
      </c>
      <c r="AQ52" s="66">
        <f>IF(+AP12&gt;0,IF(AP52="HP",+AP12+('Basis Calc'!$AI32-AP12)*HDCP,IF(AP52="LP",+AP12+('Basis Calc'!$AI33-AP12)*HDCP,+AP12+('Basis Calc'!$AI34-AP12)*HDCP)),"")</f>
      </c>
      <c r="AR52" s="61">
        <f t="shared" si="27"/>
      </c>
      <c r="AS52" s="61">
        <f t="shared" si="28"/>
      </c>
      <c r="AT52" s="63">
        <f>IF(+AS12&gt;0,IF(AS52="HP",+AS12+('Basis Calc'!$AI32-AS12)*HDCP,IF(AS52="LP",+AS12+('Basis Calc'!$AI33-AS12)*HDCP,+AS12+('Basis Calc'!$AI34-AS12)*HDCP)),"")</f>
      </c>
      <c r="AU52" s="64">
        <f t="shared" si="29"/>
      </c>
      <c r="AV52" s="64">
        <f t="shared" si="30"/>
      </c>
      <c r="AW52" s="66">
        <f>IF(+AV12&gt;0,IF(AV52="HP",+AV12+('Basis Calc'!$AI32-AV12)*HDCP,IF(AV52="LP",+AV12+('Basis Calc'!$AI33-AV12)*HDCP,+AV12+('Basis Calc'!$AI34-AV12)*HDCP)),"")</f>
      </c>
      <c r="AX52" s="61">
        <f t="shared" si="31"/>
      </c>
      <c r="AY52" s="61">
        <f t="shared" si="32"/>
      </c>
      <c r="AZ52" s="63">
        <f>IF(+AY12&gt;0,IF(AY52="HP",+AY12+('Basis Calc'!$AI32-AY12)*HDCP,IF(AY52="LP",+AY12+('Basis Calc'!$AI33-AY12)*HDCP,+AY12+('Basis Calc'!$AI34-AY12)*HDCP)),"")</f>
      </c>
      <c r="BA52" s="51"/>
    </row>
    <row r="53" spans="1:53" ht="12.75">
      <c r="A53" s="57" t="s">
        <v>16</v>
      </c>
      <c r="B53" s="61" t="str">
        <f t="shared" si="1"/>
        <v>K3IU8,9</v>
      </c>
      <c r="C53" s="61" t="str">
        <f t="shared" si="2"/>
        <v>HP</v>
      </c>
      <c r="D53" s="63">
        <f>IF(+C13&gt;0,IF(C53="HP",+C13+('Basis Calc'!$AI35-C13)*HDCP,IF(C53="LP",+C13+('Basis Calc'!$AI36-C13)*HDCP,+C13+('Basis Calc'!$AI37-C13)*HDCP)),"")</f>
        <v>4028090</v>
      </c>
      <c r="E53" s="64">
        <f t="shared" si="3"/>
      </c>
      <c r="F53" s="64">
        <f t="shared" si="4"/>
      </c>
      <c r="G53" s="66">
        <f>IF(+F13&gt;0,IF(F53="HP",+F13+('Basis Calc'!$AI35-F13)*HDCP,IF(F53="LP",+F13+('Basis Calc'!$AI36-F13)*HDCP,+F13+('Basis Calc'!$AI37-F13)*HDCP)),"")</f>
      </c>
      <c r="H53" s="61" t="str">
        <f t="shared" si="5"/>
        <v>W1AN8</v>
      </c>
      <c r="I53" s="61" t="str">
        <f t="shared" si="6"/>
        <v>HP</v>
      </c>
      <c r="J53" s="63">
        <f>IF(+I13&gt;0,IF(I53="HP",+I13+('Basis Calc'!$AI35-I13)*HDCP,IF(I53="LP",+I13+('Basis Calc'!$AI36-I13)*HDCP,+I13+('Basis Calc'!$AI37-I13)*HDCP)),"")</f>
        <v>4027397</v>
      </c>
      <c r="K53" s="64" t="str">
        <f t="shared" si="7"/>
        <v>KS1J</v>
      </c>
      <c r="L53" s="64" t="str">
        <f t="shared" si="8"/>
        <v>LP</v>
      </c>
      <c r="M53" s="66">
        <f>IF(+L13&gt;0,IF(L53="HP",+L13+('Basis Calc'!$AI35-L13)*HDCP,IF(L53="LP",+L13+('Basis Calc'!$AI36-L13)*HDCP,+L13+('Basis Calc'!$AI37-L13)*HDCP)),"")</f>
        <v>1362452</v>
      </c>
      <c r="N53" s="61">
        <f t="shared" si="9"/>
      </c>
      <c r="O53" s="61">
        <f t="shared" si="10"/>
      </c>
      <c r="P53" s="63">
        <f>IF(+O13&gt;0,IF(O53="HP",+O13+('Basis Calc'!$AI35-O13)*HDCP,IF(O53="LP",+O13+('Basis Calc'!$AI36-O13)*HDCP,+O13+('Basis Calc'!$AI37-O13)*HDCP)),"")</f>
      </c>
      <c r="Q53" s="64" t="str">
        <f t="shared" si="11"/>
        <v>K1SD</v>
      </c>
      <c r="R53" s="64" t="str">
        <f t="shared" si="12"/>
        <v>HP</v>
      </c>
      <c r="S53" s="66">
        <f>IF(+R13&gt;0,IF(R53="HP",+R13+('Basis Calc'!$AI35-R13)*HDCP,IF(R53="LP",+R13+('Basis Calc'!$AI36-R13)*HDCP,+R13+('Basis Calc'!$AI37-R13)*HDCP)),"")</f>
      </c>
      <c r="T53" s="61">
        <f t="shared" si="13"/>
      </c>
      <c r="U53" s="61">
        <f t="shared" si="14"/>
      </c>
      <c r="V53" s="63">
        <f>IF(+U13&gt;0,IF(U53="HP",+U13+('Basis Calc'!$AI35-U13)*HDCP,IF(U53="LP",+U13+('Basis Calc'!$AI36-U13)*HDCP,+U13+('Basis Calc'!$AI37-U13)*HDCP)),"")</f>
      </c>
      <c r="W53" s="64" t="str">
        <f t="shared" si="15"/>
        <v>KI1G</v>
      </c>
      <c r="X53" s="64" t="str">
        <f t="shared" si="16"/>
        <v>HP</v>
      </c>
      <c r="Y53" s="66">
        <f>IF(+X13&gt;0,IF(X53="HP",+X13+('Basis Calc'!$AI35-X13)*HDCP,IF(X53="LP",+X13+('Basis Calc'!$AI36-X13)*HDCP,+X13+('Basis Calc'!$AI37-X13)*HDCP)),"")</f>
      </c>
      <c r="Z53" s="61" t="str">
        <f t="shared" si="17"/>
        <v>K1DM8</v>
      </c>
      <c r="AA53" s="61" t="str">
        <f t="shared" si="18"/>
        <v>HP</v>
      </c>
      <c r="AB53" s="63">
        <f>IF(+AA13&gt;0,IF(AA53="HP",+AA13+('Basis Calc'!$AI35-AA13)*HDCP,IF(AA53="LP",+AA13+('Basis Calc'!$AI36-AA13)*HDCP,+AA13+('Basis Calc'!$AI37-AA13)*HDCP)),"")</f>
        <v>4027397</v>
      </c>
      <c r="AC53" s="64" t="str">
        <f t="shared" si="33"/>
        <v>KB1RFJ8</v>
      </c>
      <c r="AD53" s="64" t="str">
        <f t="shared" si="34"/>
        <v>HP</v>
      </c>
      <c r="AE53" s="66">
        <f>IF(+AD13&gt;0,IF(AD53="HP",+AD13+('Basis Calc'!$AI35-AD13)*HDCP,IF(AD53="LP",+AD13+('Basis Calc'!$AI36-AD13)*HDCP,+AD13+('Basis Calc'!$AI37-AD13)*HDCP)),"")</f>
        <v>4027397</v>
      </c>
      <c r="AF53" s="61">
        <f t="shared" si="19"/>
      </c>
      <c r="AG53" s="61">
        <f t="shared" si="20"/>
      </c>
      <c r="AH53" s="63">
        <f>IF(+AG13&gt;0,IF(AG53="HP",+AG13+('Basis Calc'!$AI35-AG13)*HDCP,IF(AG53="LP",+AG13+('Basis Calc'!$AI36-AG13)*HDCP,+AG13+('Basis Calc'!$AI37-AG13)*HDCP)),"")</f>
      </c>
      <c r="AI53" s="64">
        <f t="shared" si="21"/>
      </c>
      <c r="AJ53" s="64">
        <f t="shared" si="22"/>
      </c>
      <c r="AK53" s="66">
        <f>IF(+AJ13&gt;0,IF(AJ53="HP",+AJ13+('Basis Calc'!$AI35-AJ13)*HDCP,IF(AJ53="LP",+AJ13+('Basis Calc'!$AI36-AJ13)*HDCP,+AJ13+('Basis Calc'!$AI37-AJ13)*HDCP)),"")</f>
      </c>
      <c r="AL53" s="61">
        <f t="shared" si="23"/>
      </c>
      <c r="AM53" s="61">
        <f t="shared" si="24"/>
      </c>
      <c r="AN53" s="63">
        <f>IF(+AM13&gt;0,IF(AM53="HP",+AM13+('Basis Calc'!$AI35-AM13)*HDCP,IF(AM53="LP",+AM13+('Basis Calc'!$AI36-AM13)*HDCP,+AM13+('Basis Calc'!$AI37-AM13)*HDCP)),"")</f>
      </c>
      <c r="AO53" s="64">
        <f t="shared" si="25"/>
      </c>
      <c r="AP53" s="64">
        <f t="shared" si="26"/>
      </c>
      <c r="AQ53" s="66">
        <f>IF(+AP13&gt;0,IF(AP53="HP",+AP13+('Basis Calc'!$AI35-AP13)*HDCP,IF(AP53="LP",+AP13+('Basis Calc'!$AI36-AP13)*HDCP,+AP13+('Basis Calc'!$AI37-AP13)*HDCP)),"")</f>
      </c>
      <c r="AR53" s="61">
        <f t="shared" si="27"/>
      </c>
      <c r="AS53" s="61">
        <f t="shared" si="28"/>
      </c>
      <c r="AT53" s="63">
        <f>IF(+AS13&gt;0,IF(AS53="HP",+AS13+('Basis Calc'!$AI35-AS13)*HDCP,IF(AS53="LP",+AS13+('Basis Calc'!$AI36-AS13)*HDCP,+AS13+('Basis Calc'!$AI37-AS13)*HDCP)),"")</f>
      </c>
      <c r="AU53" s="64">
        <f t="shared" si="29"/>
      </c>
      <c r="AV53" s="64">
        <f t="shared" si="30"/>
      </c>
      <c r="AW53" s="66">
        <f>IF(+AV13&gt;0,IF(AV53="HP",+AV13+('Basis Calc'!$AI35-AV13)*HDCP,IF(AV53="LP",+AV13+('Basis Calc'!$AI36-AV13)*HDCP,+AV13+('Basis Calc'!$AI37-AV13)*HDCP)),"")</f>
      </c>
      <c r="AX53" s="61">
        <f t="shared" si="31"/>
      </c>
      <c r="AY53" s="61">
        <f t="shared" si="32"/>
      </c>
      <c r="AZ53" s="63">
        <f>IF(+AY13&gt;0,IF(AY53="HP",+AY13+('Basis Calc'!$AI35-AY13)*HDCP,IF(AY53="LP",+AY13+('Basis Calc'!$AI36-AY13)*HDCP,+AY13+('Basis Calc'!$AI37-AY13)*HDCP)),"")</f>
      </c>
      <c r="BA53" s="51"/>
    </row>
    <row r="54" spans="1:53" ht="12.75">
      <c r="A54" s="58" t="s">
        <v>17</v>
      </c>
      <c r="B54" s="61" t="str">
        <f t="shared" si="1"/>
        <v>K3IU</v>
      </c>
      <c r="C54" s="61" t="str">
        <f t="shared" si="2"/>
        <v>HP</v>
      </c>
      <c r="D54" s="63">
        <f>IF(+C14&gt;0,IF(C54="HP",+C14+('Basis Calc'!$AI38-C14)*HDCP,IF(C54="LP",+C14+('Basis Calc'!$AI39-C14)*HDCP,+C14+('Basis Calc'!$AI40-C14)*HDCP)),"")</f>
        <v>2031945.9000000001</v>
      </c>
      <c r="E54" s="64">
        <f t="shared" si="3"/>
      </c>
      <c r="F54" s="64">
        <f t="shared" si="4"/>
      </c>
      <c r="G54" s="66">
        <f>IF(+F14&gt;0,IF(F54="HP",+F14+('Basis Calc'!$AI38-F14)*HDCP,IF(F54="LP",+F14+('Basis Calc'!$AI39-F14)*HDCP,+F14+('Basis Calc'!$AI40-F14)*HDCP)),"")</f>
      </c>
      <c r="H54" s="61" t="str">
        <f t="shared" si="5"/>
        <v>W1AN</v>
      </c>
      <c r="I54" s="61" t="str">
        <f t="shared" si="6"/>
        <v>HP</v>
      </c>
      <c r="J54" s="63">
        <f>IF(+I14&gt;0,IF(I54="HP",+I14+('Basis Calc'!$AI38-I14)*HDCP,IF(I54="LP",+I14+('Basis Calc'!$AI39-I14)*HDCP,+I14+('Basis Calc'!$AI40-I14)*HDCP)),"")</f>
        <v>2132750.7</v>
      </c>
      <c r="K54" s="64">
        <f t="shared" si="7"/>
      </c>
      <c r="L54" s="64">
        <f t="shared" si="8"/>
      </c>
      <c r="M54" s="66">
        <f>IF(+L14&gt;0,IF(L54="HP",+L14+('Basis Calc'!$AI38-L14)*HDCP,IF(L54="LP",+L14+('Basis Calc'!$AI39-L14)*HDCP,+L14+('Basis Calc'!$AI40-L14)*HDCP)),"")</f>
      </c>
      <c r="N54" s="61">
        <f t="shared" si="9"/>
      </c>
      <c r="O54" s="61">
        <f t="shared" si="10"/>
      </c>
      <c r="P54" s="63">
        <f>IF(+O14&gt;0,IF(O54="HP",+O14+('Basis Calc'!$AI38-O14)*HDCP,IF(O54="LP",+O14+('Basis Calc'!$AI39-O14)*HDCP,+O14+('Basis Calc'!$AI40-O14)*HDCP)),"")</f>
      </c>
      <c r="Q54" s="64">
        <f t="shared" si="11"/>
      </c>
      <c r="R54" s="64">
        <f t="shared" si="12"/>
      </c>
      <c r="S54" s="66">
        <f>IF(+R14&gt;0,IF(R54="HP",+R14+('Basis Calc'!$AI38-R14)*HDCP,IF(R54="LP",+R14+('Basis Calc'!$AI39-R14)*HDCP,+R14+('Basis Calc'!$AI40-R14)*HDCP)),"")</f>
      </c>
      <c r="T54" s="61" t="str">
        <f t="shared" si="13"/>
        <v>W1XX</v>
      </c>
      <c r="U54" s="61" t="str">
        <f t="shared" si="14"/>
        <v>HP</v>
      </c>
      <c r="V54" s="63">
        <f>IF(+U14&gt;0,IF(U54="HP",+U14+('Basis Calc'!$AI38-U14)*HDCP,IF(U54="LP",+U14+('Basis Calc'!$AI39-U14)*HDCP,+U14+('Basis Calc'!$AI40-U14)*HDCP)),"")</f>
        <v>1980088.2</v>
      </c>
      <c r="W54" s="64">
        <f t="shared" si="15"/>
      </c>
      <c r="X54" s="64">
        <f t="shared" si="16"/>
      </c>
      <c r="Y54" s="66">
        <f>IF(+X14&gt;0,IF(X54="HP",+X14+('Basis Calc'!$AI38-X14)*HDCP,IF(X54="LP",+X14+('Basis Calc'!$AI39-X14)*HDCP,+X14+('Basis Calc'!$AI40-X14)*HDCP)),"")</f>
      </c>
      <c r="Z54" s="61" t="str">
        <f t="shared" si="17"/>
        <v>K1DM</v>
      </c>
      <c r="AA54" s="61" t="str">
        <f t="shared" si="18"/>
        <v>HP</v>
      </c>
      <c r="AB54" s="63">
        <f>IF(+AA14&gt;0,IF(AA54="HP",+AA14+('Basis Calc'!$AI38-AA14)*HDCP,IF(AA54="LP",+AA14+('Basis Calc'!$AI39-AA14)*HDCP,+AA14+('Basis Calc'!$AI40-AA14)*HDCP)),"")</f>
        <v>1978650.3</v>
      </c>
      <c r="AC54" s="64">
        <f t="shared" si="33"/>
      </c>
      <c r="AD54" s="64">
        <f t="shared" si="34"/>
      </c>
      <c r="AE54" s="66">
        <f>IF(+AD14&gt;0,IF(AD54="HP",+AD14+('Basis Calc'!$AI38-AD14)*HDCP,IF(AD54="LP",+AD14+('Basis Calc'!$AI39-AD14)*HDCP,+AD14+('Basis Calc'!$AI40-AD14)*HDCP)),"")</f>
      </c>
      <c r="AF54" s="61">
        <f t="shared" si="19"/>
      </c>
      <c r="AG54" s="61">
        <f t="shared" si="20"/>
      </c>
      <c r="AH54" s="63">
        <f>IF(+AG14&gt;0,IF(AG54="HP",+AG14+('Basis Calc'!$AI38-AG14)*HDCP,IF(AG54="LP",+AG14+('Basis Calc'!$AI39-AG14)*HDCP,+AG14+('Basis Calc'!$AI40-AG14)*HDCP)),"")</f>
      </c>
      <c r="AI54" s="64">
        <f t="shared" si="21"/>
      </c>
      <c r="AJ54" s="64">
        <f t="shared" si="22"/>
      </c>
      <c r="AK54" s="66">
        <f>IF(+AJ14&gt;0,IF(AJ54="HP",+AJ14+('Basis Calc'!$AI38-AJ14)*HDCP,IF(AJ54="LP",+AJ14+('Basis Calc'!$AI39-AJ14)*HDCP,+AJ14+('Basis Calc'!$AI40-AJ14)*HDCP)),"")</f>
      </c>
      <c r="AL54" s="61">
        <f t="shared" si="23"/>
      </c>
      <c r="AM54" s="61">
        <f t="shared" si="24"/>
      </c>
      <c r="AN54" s="63">
        <f>IF(+AM14&gt;0,IF(AM54="HP",+AM14+('Basis Calc'!$AI38-AM14)*HDCP,IF(AM54="LP",+AM14+('Basis Calc'!$AI39-AM14)*HDCP,+AM14+('Basis Calc'!$AI40-AM14)*HDCP)),"")</f>
      </c>
      <c r="AO54" s="64">
        <f t="shared" si="25"/>
      </c>
      <c r="AP54" s="64">
        <f t="shared" si="26"/>
      </c>
      <c r="AQ54" s="66">
        <f>IF(+AP14&gt;0,IF(AP54="HP",+AP14+('Basis Calc'!$AI38-AP14)*HDCP,IF(AP54="LP",+AP14+('Basis Calc'!$AI39-AP14)*HDCP,+AP14+('Basis Calc'!$AI40-AP14)*HDCP)),"")</f>
      </c>
      <c r="AR54" s="61">
        <f t="shared" si="27"/>
      </c>
      <c r="AS54" s="61">
        <f t="shared" si="28"/>
      </c>
      <c r="AT54" s="63">
        <f>IF(+AS14&gt;0,IF(AS54="HP",+AS14+('Basis Calc'!$AI38-AS14)*HDCP,IF(AS54="LP",+AS14+('Basis Calc'!$AI39-AS14)*HDCP,+AS14+('Basis Calc'!$AI40-AS14)*HDCP)),"")</f>
      </c>
      <c r="AU54" s="64">
        <f t="shared" si="29"/>
      </c>
      <c r="AV54" s="64">
        <f t="shared" si="30"/>
      </c>
      <c r="AW54" s="66">
        <f>IF(+AV14&gt;0,IF(AV54="HP",+AV14+('Basis Calc'!$AI38-AV14)*HDCP,IF(AV54="LP",+AV14+('Basis Calc'!$AI39-AV14)*HDCP,+AV14+('Basis Calc'!$AI40-AV14)*HDCP)),"")</f>
      </c>
      <c r="AX54" s="61">
        <f t="shared" si="31"/>
      </c>
      <c r="AY54" s="61">
        <f t="shared" si="32"/>
      </c>
      <c r="AZ54" s="63">
        <f>IF(+AY14&gt;0,IF(AY54="HP",+AY14+('Basis Calc'!$AI38-AY14)*HDCP,IF(AY54="LP",+AY14+('Basis Calc'!$AI39-AY14)*HDCP,+AY14+('Basis Calc'!$AI40-AY14)*HDCP)),"")</f>
      </c>
      <c r="BA54" s="51"/>
    </row>
    <row r="55" spans="1:53" ht="12.75">
      <c r="A55" s="57" t="s">
        <v>18</v>
      </c>
      <c r="B55" s="61" t="str">
        <f t="shared" si="1"/>
        <v>K3IU</v>
      </c>
      <c r="C55" s="61" t="str">
        <f t="shared" si="2"/>
        <v>LP</v>
      </c>
      <c r="D55" s="63">
        <f>IF(+C15&gt;0,IF(C55="HP",+C15+('Basis Calc'!$AI41-C15)*HDCP,IF(C55="LP",+C15+('Basis Calc'!$AI42-C15)*HDCP,+C15+('Basis Calc'!$AI43-C15)*HDCP)),"")</f>
        <v>8299</v>
      </c>
      <c r="E55" s="64">
        <f t="shared" si="3"/>
      </c>
      <c r="F55" s="64">
        <f t="shared" si="4"/>
      </c>
      <c r="G55" s="66">
        <f>IF(+F15&gt;0,IF(F55="HP",+F15+('Basis Calc'!$AI41-F15)*HDCP,IF(F55="LP",+F15+('Basis Calc'!$AI42-F15)*HDCP,+F15+('Basis Calc'!$AI43-F15)*HDCP)),"")</f>
      </c>
      <c r="H55" s="61" t="str">
        <f t="shared" si="5"/>
        <v>W1AN</v>
      </c>
      <c r="I55" s="61" t="str">
        <f t="shared" si="6"/>
        <v>HP</v>
      </c>
      <c r="J55" s="63">
        <f>IF(+I15&gt;0,IF(I55="HP",+I15+('Basis Calc'!$AI41-I15)*HDCP,IF(I55="LP",+I15+('Basis Calc'!$AI42-I15)*HDCP,+I15+('Basis Calc'!$AI43-I15)*HDCP)),"")</f>
        <v>410873.10000000003</v>
      </c>
      <c r="K55" s="64">
        <f t="shared" si="7"/>
      </c>
      <c r="L55" s="64">
        <f t="shared" si="8"/>
      </c>
      <c r="M55" s="66">
        <f>IF(+L15&gt;0,IF(L55="HP",+L15+('Basis Calc'!$AI41-L15)*HDCP,IF(L55="LP",+L15+('Basis Calc'!$AI42-L15)*HDCP,+L15+('Basis Calc'!$AI43-L15)*HDCP)),"")</f>
      </c>
      <c r="N55" s="61" t="str">
        <f t="shared" si="9"/>
        <v>KA1VMG</v>
      </c>
      <c r="O55" s="61" t="str">
        <f t="shared" si="10"/>
        <v>LP</v>
      </c>
      <c r="P55" s="63">
        <f>IF(+O15&gt;0,IF(O55="HP",+O15+('Basis Calc'!$AI41-O15)*HDCP,IF(O55="LP",+O15+('Basis Calc'!$AI42-O15)*HDCP,+O15+('Basis Calc'!$AI43-O15)*HDCP)),"")</f>
        <v>9105</v>
      </c>
      <c r="Q55" s="64">
        <f t="shared" si="11"/>
      </c>
      <c r="R55" s="64">
        <f t="shared" si="12"/>
      </c>
      <c r="S55" s="66">
        <f>IF(+R15&gt;0,IF(R55="HP",+R15+('Basis Calc'!$AI41-R15)*HDCP,IF(R55="LP",+R15+('Basis Calc'!$AI42-R15)*HDCP,+R15+('Basis Calc'!$AI43-R15)*HDCP)),"")</f>
      </c>
      <c r="T55" s="61" t="str">
        <f t="shared" si="13"/>
        <v>W1XX</v>
      </c>
      <c r="U55" s="61" t="str">
        <f t="shared" si="14"/>
        <v>HP</v>
      </c>
      <c r="V55" s="63">
        <f>IF(+U15&gt;0,IF(U55="HP",+U15+('Basis Calc'!$AI41-U15)*HDCP,IF(U55="LP",+U15+('Basis Calc'!$AI42-U15)*HDCP,+U15+('Basis Calc'!$AI43-U15)*HDCP)),"")</f>
        <v>426242.2</v>
      </c>
      <c r="W55" s="64">
        <f t="shared" si="15"/>
      </c>
      <c r="X55" s="64">
        <f t="shared" si="16"/>
      </c>
      <c r="Y55" s="66">
        <f>IF(+X15&gt;0,IF(X55="HP",+X15+('Basis Calc'!$AI41-X15)*HDCP,IF(X55="LP",+X15+('Basis Calc'!$AI42-X15)*HDCP,+X15+('Basis Calc'!$AI43-X15)*HDCP)),"")</f>
      </c>
      <c r="Z55" s="61">
        <f t="shared" si="17"/>
      </c>
      <c r="AA55" s="61">
        <f t="shared" si="18"/>
      </c>
      <c r="AB55" s="63">
        <f>IF(+AA15&gt;0,IF(AA55="HP",+AA15+('Basis Calc'!$AI41-AA15)*HDCP,IF(AA55="LP",+AA15+('Basis Calc'!$AI42-AA15)*HDCP,+AA15+('Basis Calc'!$AI43-AA15)*HDCP)),"")</f>
      </c>
      <c r="AC55" s="64">
        <f t="shared" si="33"/>
      </c>
      <c r="AD55" s="64">
        <f t="shared" si="34"/>
      </c>
      <c r="AE55" s="66">
        <f>IF(+AD15&gt;0,IF(AD55="HP",+AD15+('Basis Calc'!$AI41-AD15)*HDCP,IF(AD55="LP",+AD15+('Basis Calc'!$AI42-AD15)*HDCP,+AD15+('Basis Calc'!$AI43-AD15)*HDCP)),"")</f>
      </c>
      <c r="AF55" s="61">
        <f t="shared" si="19"/>
      </c>
      <c r="AG55" s="61">
        <f t="shared" si="20"/>
      </c>
      <c r="AH55" s="63">
        <f>IF(+AG15&gt;0,IF(AG55="HP",+AG15+('Basis Calc'!$AI41-AG15)*HDCP,IF(AG55="LP",+AG15+('Basis Calc'!$AI42-AG15)*HDCP,+AG15+('Basis Calc'!$AI43-AG15)*HDCP)),"")</f>
      </c>
      <c r="AI55" s="64">
        <f t="shared" si="21"/>
      </c>
      <c r="AJ55" s="64">
        <f t="shared" si="22"/>
      </c>
      <c r="AK55" s="66">
        <f>IF(+AJ15&gt;0,IF(AJ55="HP",+AJ15+('Basis Calc'!$AI41-AJ15)*HDCP,IF(AJ55="LP",+AJ15+('Basis Calc'!$AI42-AJ15)*HDCP,+AJ15+('Basis Calc'!$AI43-AJ15)*HDCP)),"")</f>
      </c>
      <c r="AL55" s="61">
        <f t="shared" si="23"/>
      </c>
      <c r="AM55" s="61">
        <f t="shared" si="24"/>
      </c>
      <c r="AN55" s="63">
        <f>IF(+AM15&gt;0,IF(AM55="HP",+AM15+('Basis Calc'!$AI41-AM15)*HDCP,IF(AM55="LP",+AM15+('Basis Calc'!$AI42-AM15)*HDCP,+AM15+('Basis Calc'!$AI43-AM15)*HDCP)),"")</f>
      </c>
      <c r="AO55" s="64">
        <f t="shared" si="25"/>
      </c>
      <c r="AP55" s="64">
        <f t="shared" si="26"/>
      </c>
      <c r="AQ55" s="66">
        <f>IF(+AP15&gt;0,IF(AP55="HP",+AP15+('Basis Calc'!$AI41-AP15)*HDCP,IF(AP55="LP",+AP15+('Basis Calc'!$AI42-AP15)*HDCP,+AP15+('Basis Calc'!$AI43-AP15)*HDCP)),"")</f>
      </c>
      <c r="AR55" s="61">
        <f t="shared" si="27"/>
      </c>
      <c r="AS55" s="61">
        <f t="shared" si="28"/>
      </c>
      <c r="AT55" s="63">
        <f>IF(+AS15&gt;0,IF(AS55="HP",+AS15+('Basis Calc'!$AI41-AS15)*HDCP,IF(AS55="LP",+AS15+('Basis Calc'!$AI42-AS15)*HDCP,+AS15+('Basis Calc'!$AI43-AS15)*HDCP)),"")</f>
      </c>
      <c r="AU55" s="64">
        <f t="shared" si="29"/>
      </c>
      <c r="AV55" s="64">
        <f t="shared" si="30"/>
      </c>
      <c r="AW55" s="66">
        <f>IF(+AV15&gt;0,IF(AV55="HP",+AV15+('Basis Calc'!$AI41-AV15)*HDCP,IF(AV55="LP",+AV15+('Basis Calc'!$AI42-AV15)*HDCP,+AV15+('Basis Calc'!$AI43-AV15)*HDCP)),"")</f>
      </c>
      <c r="AX55" s="61">
        <f t="shared" si="31"/>
      </c>
      <c r="AY55" s="61">
        <f t="shared" si="32"/>
      </c>
      <c r="AZ55" s="63">
        <f>IF(+AY15&gt;0,IF(AY55="HP",+AY15+('Basis Calc'!$AI41-AY15)*HDCP,IF(AY55="LP",+AY15+('Basis Calc'!$AI42-AY15)*HDCP,+AY15+('Basis Calc'!$AI43-AY15)*HDCP)),"")</f>
      </c>
      <c r="BA55" s="51"/>
    </row>
    <row r="56" spans="1:53" ht="12.75">
      <c r="A56" s="58" t="s">
        <v>19</v>
      </c>
      <c r="B56" s="61">
        <f t="shared" si="1"/>
      </c>
      <c r="C56" s="61">
        <f t="shared" si="2"/>
      </c>
      <c r="D56" s="63">
        <f>IF(+C16&gt;0,IF(C56="HP",+C16+('Basis Calc'!$AI44-C16)*HDCP,IF(C56="LP",+C16+('Basis Calc'!$AI45-C16)*HDCP,+C16+('Basis Calc'!$AI46-C16)*HDCP)),"")</f>
      </c>
      <c r="E56" s="64">
        <f t="shared" si="3"/>
      </c>
      <c r="F56" s="64">
        <f t="shared" si="4"/>
      </c>
      <c r="G56" s="66">
        <f>IF(+F16&gt;0,IF(F56="HP",+F16+('Basis Calc'!$AI44-F16)*HDCP,IF(F56="LP",+F16+('Basis Calc'!$AI45-F16)*HDCP,+F16+('Basis Calc'!$AI46-F16)*HDCP)),"")</f>
      </c>
      <c r="H56" s="61" t="str">
        <f t="shared" si="5"/>
        <v>W1AN10</v>
      </c>
      <c r="I56" s="61" t="str">
        <f t="shared" si="6"/>
        <v>HP</v>
      </c>
      <c r="J56" s="63">
        <f>IF(+I16&gt;0,IF(I56="HP",+I16+('Basis Calc'!$AI44-I16)*HDCP,IF(I56="LP",+I16+('Basis Calc'!$AI45-I16)*HDCP,+I16+('Basis Calc'!$AI46-I16)*HDCP)),"")</f>
        <v>2141880</v>
      </c>
      <c r="K56" s="64">
        <f t="shared" si="7"/>
      </c>
      <c r="L56" s="64">
        <f t="shared" si="8"/>
      </c>
      <c r="M56" s="66">
        <f>IF(+L16&gt;0,IF(L56="HP",+L16+('Basis Calc'!$AI44-L16)*HDCP,IF(L56="LP",+L16+('Basis Calc'!$AI45-L16)*HDCP,+L16+('Basis Calc'!$AI46-L16)*HDCP)),"")</f>
      </c>
      <c r="N56" s="61" t="str">
        <f t="shared" si="9"/>
        <v>KA1VMG</v>
      </c>
      <c r="O56" s="61" t="str">
        <f t="shared" si="10"/>
        <v>LP</v>
      </c>
      <c r="P56" s="63">
        <f>IF(+O16&gt;0,IF(O56="HP",+O16+('Basis Calc'!$AI44-O16)*HDCP,IF(O56="LP",+O16+('Basis Calc'!$AI45-O16)*HDCP,+O16+('Basis Calc'!$AI46-O16)*HDCP)),"")</f>
        <v>25080</v>
      </c>
      <c r="Q56" s="64" t="str">
        <f t="shared" si="11"/>
        <v>K1SD</v>
      </c>
      <c r="R56" s="64" t="str">
        <f t="shared" si="12"/>
        <v>HP</v>
      </c>
      <c r="S56" s="66">
        <f>IF(+R16&gt;0,IF(R56="HP",+R16+('Basis Calc'!$AI44-R16)*HDCP,IF(R56="LP",+R16+('Basis Calc'!$AI45-R16)*HDCP,+R16+('Basis Calc'!$AI46-R16)*HDCP)),"")</f>
        <v>2121387.6</v>
      </c>
      <c r="T56" s="61" t="str">
        <f t="shared" si="13"/>
        <v>W1XX</v>
      </c>
      <c r="U56" s="61" t="str">
        <f t="shared" si="14"/>
        <v>HP</v>
      </c>
      <c r="V56" s="63">
        <f>IF(+U16&gt;0,IF(U56="HP",+U16+('Basis Calc'!$AI44-U16)*HDCP,IF(U56="LP",+U16+('Basis Calc'!$AI45-U16)*HDCP,+U16+('Basis Calc'!$AI46-U16)*HDCP)),"")</f>
        <v>2079613.2</v>
      </c>
      <c r="W56" s="64" t="str">
        <f t="shared" si="15"/>
        <v>KI1G</v>
      </c>
      <c r="X56" s="64" t="str">
        <f t="shared" si="16"/>
        <v>HP</v>
      </c>
      <c r="Y56" s="66">
        <f>IF(+X16&gt;0,IF(X56="HP",+X16+('Basis Calc'!$AI44-X16)*HDCP,IF(X56="LP",+X16+('Basis Calc'!$AI45-X16)*HDCP,+X16+('Basis Calc'!$AI46-X16)*HDCP)),"")</f>
        <v>2109168</v>
      </c>
      <c r="Z56" s="61">
        <f t="shared" si="17"/>
      </c>
      <c r="AA56" s="61">
        <f t="shared" si="18"/>
      </c>
      <c r="AB56" s="63">
        <f>IF(+AA16&gt;0,IF(AA56="HP",+AA16+('Basis Calc'!$AI44-AA16)*HDCP,IF(AA56="LP",+AA16+('Basis Calc'!$AI45-AA16)*HDCP,+AA16+('Basis Calc'!$AI46-AA16)*HDCP)),"")</f>
      </c>
      <c r="AC56" s="64" t="str">
        <f t="shared" si="33"/>
        <v>KB1RFJ10</v>
      </c>
      <c r="AD56" s="64" t="str">
        <f t="shared" si="34"/>
        <v>HP</v>
      </c>
      <c r="AE56" s="66">
        <f>IF(+AD16&gt;0,IF(AD56="HP",+AD16+('Basis Calc'!$AI44-AD16)*HDCP,IF(AD56="LP",+AD16+('Basis Calc'!$AI45-AD16)*HDCP,+AD16+('Basis Calc'!$AI46-AD16)*HDCP)),"")</f>
        <v>2141880</v>
      </c>
      <c r="AF56" s="61">
        <f t="shared" si="19"/>
      </c>
      <c r="AG56" s="61">
        <f t="shared" si="20"/>
      </c>
      <c r="AH56" s="63">
        <f>IF(+AG16&gt;0,IF(AG56="HP",+AG16+('Basis Calc'!$AI44-AG16)*HDCP,IF(AG56="LP",+AG16+('Basis Calc'!$AI45-AG16)*HDCP,+AG16+('Basis Calc'!$AI46-AG16)*HDCP)),"")</f>
      </c>
      <c r="AI56" s="64">
        <f t="shared" si="21"/>
      </c>
      <c r="AJ56" s="64">
        <f t="shared" si="22"/>
      </c>
      <c r="AK56" s="66">
        <f>IF(+AJ16&gt;0,IF(AJ56="HP",+AJ16+('Basis Calc'!$AI44-AJ16)*HDCP,IF(AJ56="LP",+AJ16+('Basis Calc'!$AI45-AJ16)*HDCP,+AJ16+('Basis Calc'!$AI46-AJ16)*HDCP)),"")</f>
      </c>
      <c r="AL56" s="61">
        <f t="shared" si="23"/>
      </c>
      <c r="AM56" s="61">
        <f t="shared" si="24"/>
      </c>
      <c r="AN56" s="63">
        <f>IF(+AM16&gt;0,IF(AM56="HP",+AM16+('Basis Calc'!$AI44-AM16)*HDCP,IF(AM56="LP",+AM16+('Basis Calc'!$AI45-AM16)*HDCP,+AM16+('Basis Calc'!$AI46-AM16)*HDCP)),"")</f>
      </c>
      <c r="AO56" s="64">
        <f t="shared" si="25"/>
      </c>
      <c r="AP56" s="64">
        <f t="shared" si="26"/>
      </c>
      <c r="AQ56" s="66">
        <f>IF(+AP16&gt;0,IF(AP56="HP",+AP16+('Basis Calc'!$AI44-AP16)*HDCP,IF(AP56="LP",+AP16+('Basis Calc'!$AI45-AP16)*HDCP,+AP16+('Basis Calc'!$AI46-AP16)*HDCP)),"")</f>
      </c>
      <c r="AR56" s="61">
        <f t="shared" si="27"/>
      </c>
      <c r="AS56" s="61">
        <f t="shared" si="28"/>
      </c>
      <c r="AT56" s="63">
        <f>IF(+AS16&gt;0,IF(AS56="HP",+AS16+('Basis Calc'!$AI44-AS16)*HDCP,IF(AS56="LP",+AS16+('Basis Calc'!$AI45-AS16)*HDCP,+AS16+('Basis Calc'!$AI46-AS16)*HDCP)),"")</f>
      </c>
      <c r="AU56" s="64">
        <f t="shared" si="29"/>
      </c>
      <c r="AV56" s="64">
        <f t="shared" si="30"/>
      </c>
      <c r="AW56" s="66">
        <f>IF(+AV16&gt;0,IF(AV56="HP",+AV16+('Basis Calc'!$AI44-AV16)*HDCP,IF(AV56="LP",+AV16+('Basis Calc'!$AI45-AV16)*HDCP,+AV16+('Basis Calc'!$AI46-AV16)*HDCP)),"")</f>
      </c>
      <c r="AX56" s="61">
        <f t="shared" si="31"/>
      </c>
      <c r="AY56" s="61">
        <f t="shared" si="32"/>
      </c>
      <c r="AZ56" s="63">
        <f>IF(+AY16&gt;0,IF(AY56="HP",+AY16+('Basis Calc'!$AI44-AY16)*HDCP,IF(AY56="LP",+AY16+('Basis Calc'!$AI45-AY16)*HDCP,+AY16+('Basis Calc'!$AI46-AY16)*HDCP)),"")</f>
      </c>
      <c r="BA56" s="51"/>
    </row>
    <row r="57" spans="1:53" ht="12.75">
      <c r="A57" s="57" t="s">
        <v>20</v>
      </c>
      <c r="B57" s="61" t="str">
        <f t="shared" si="1"/>
        <v>K3IU</v>
      </c>
      <c r="C57" s="61" t="str">
        <f t="shared" si="2"/>
        <v>HP</v>
      </c>
      <c r="D57" s="63">
        <f>IF(+C17&gt;0,IF(C57="HP",+C17+('Basis Calc'!$AI47-C17)*HDCP,IF(C57="LP",+C17+('Basis Calc'!$AI48-C17)*HDCP,+C17+('Basis Calc'!$AI49-C17)*HDCP)),"")</f>
        <v>319150</v>
      </c>
      <c r="E57" s="64">
        <f t="shared" si="3"/>
      </c>
      <c r="F57" s="64">
        <f t="shared" si="4"/>
      </c>
      <c r="G57" s="66">
        <f>IF(+F17&gt;0,IF(F57="HP",+F17+('Basis Calc'!$AI47-F17)*HDCP,IF(F57="LP",+F17+('Basis Calc'!$AI48-F17)*HDCP,+F17+('Basis Calc'!$AI49-F17)*HDCP)),"")</f>
      </c>
      <c r="H57" s="61">
        <f t="shared" si="5"/>
      </c>
      <c r="I57" s="61">
        <f t="shared" si="6"/>
      </c>
      <c r="J57" s="63">
        <f>IF(+I17&gt;0,IF(I57="HP",+I17+('Basis Calc'!$AI47-I17)*HDCP,IF(I57="LP",+I17+('Basis Calc'!$AI48-I17)*HDCP,+I17+('Basis Calc'!$AI49-I17)*HDCP)),"")</f>
      </c>
      <c r="K57" s="64" t="str">
        <f t="shared" si="7"/>
        <v>KS1J</v>
      </c>
      <c r="L57" s="64" t="str">
        <f t="shared" si="8"/>
        <v>HP</v>
      </c>
      <c r="M57" s="66">
        <f>IF(+L17&gt;0,IF(L57="HP",+L17+('Basis Calc'!$AI47-L17)*HDCP,IF(L57="LP",+L17+('Basis Calc'!$AI48-L17)*HDCP,+L17+('Basis Calc'!$AI49-L17)*HDCP)),"")</f>
        <v>351899.6</v>
      </c>
      <c r="N57" s="61">
        <f t="shared" si="9"/>
      </c>
      <c r="O57" s="61">
        <f t="shared" si="10"/>
      </c>
      <c r="P57" s="63">
        <f>IF(+O17&gt;0,IF(O57="HP",+O17+('Basis Calc'!$AI47-O17)*HDCP,IF(O57="LP",+O17+('Basis Calc'!$AI48-O17)*HDCP,+O17+('Basis Calc'!$AI49-O17)*HDCP)),"")</f>
      </c>
      <c r="Q57" s="64">
        <f t="shared" si="11"/>
      </c>
      <c r="R57" s="64">
        <f t="shared" si="12"/>
      </c>
      <c r="S57" s="66">
        <f>IF(+R17&gt;0,IF(R57="HP",+R17+('Basis Calc'!$AI47-R17)*HDCP,IF(R57="LP",+R17+('Basis Calc'!$AI48-R17)*HDCP,+R17+('Basis Calc'!$AI49-R17)*HDCP)),"")</f>
      </c>
      <c r="T57" s="61">
        <f t="shared" si="13"/>
      </c>
      <c r="U57" s="61">
        <f t="shared" si="14"/>
      </c>
      <c r="V57" s="63">
        <f>IF(+U17&gt;0,IF(U57="HP",+U17+('Basis Calc'!$AI47-U17)*HDCP,IF(U57="LP",+U17+('Basis Calc'!$AI48-U17)*HDCP,+U17+('Basis Calc'!$AI49-U17)*HDCP)),"")</f>
      </c>
      <c r="W57" s="64">
        <f t="shared" si="15"/>
      </c>
      <c r="X57" s="64">
        <f t="shared" si="16"/>
      </c>
      <c r="Y57" s="66">
        <f>IF(+X17&gt;0,IF(X57="HP",+X17+('Basis Calc'!$AI47-X17)*HDCP,IF(X57="LP",+X17+('Basis Calc'!$AI48-X17)*HDCP,+X17+('Basis Calc'!$AI49-X17)*HDCP)),"")</f>
      </c>
      <c r="Z57" s="61">
        <f t="shared" si="17"/>
      </c>
      <c r="AA57" s="61">
        <f t="shared" si="18"/>
      </c>
      <c r="AB57" s="63">
        <f>IF(+AA17&gt;0,IF(AA57="HP",+AA17+('Basis Calc'!$AI47-AA17)*HDCP,IF(AA57="LP",+AA17+('Basis Calc'!$AI48-AA17)*HDCP,+AA17+('Basis Calc'!$AI49-AA17)*HDCP)),"")</f>
      </c>
      <c r="AC57" s="64">
        <f t="shared" si="33"/>
      </c>
      <c r="AD57" s="64">
        <f t="shared" si="34"/>
      </c>
      <c r="AE57" s="66">
        <f>IF(+AD17&gt;0,IF(AD57="HP",+AD17+('Basis Calc'!$AI47-AD17)*HDCP,IF(AD57="LP",+AD17+('Basis Calc'!$AI48-AD17)*HDCP,+AD17+('Basis Calc'!$AI49-AD17)*HDCP)),"")</f>
      </c>
      <c r="AF57" s="61">
        <f t="shared" si="19"/>
      </c>
      <c r="AG57" s="61">
        <f t="shared" si="20"/>
      </c>
      <c r="AH57" s="63">
        <f>IF(+AG17&gt;0,IF(AG57="HP",+AG17+('Basis Calc'!$AI47-AG17)*HDCP,IF(AG57="LP",+AG17+('Basis Calc'!$AI48-AG17)*HDCP,+AG17+('Basis Calc'!$AI49-AG17)*HDCP)),"")</f>
      </c>
      <c r="AI57" s="64">
        <f t="shared" si="21"/>
      </c>
      <c r="AJ57" s="64">
        <f t="shared" si="22"/>
      </c>
      <c r="AK57" s="66">
        <f>IF(+AJ17&gt;0,IF(AJ57="HP",+AJ17+('Basis Calc'!$AI47-AJ17)*HDCP,IF(AJ57="LP",+AJ17+('Basis Calc'!$AI48-AJ17)*HDCP,+AJ17+('Basis Calc'!$AI49-AJ17)*HDCP)),"")</f>
      </c>
      <c r="AL57" s="61">
        <f t="shared" si="23"/>
      </c>
      <c r="AM57" s="61">
        <f t="shared" si="24"/>
      </c>
      <c r="AN57" s="63">
        <f>IF(+AM17&gt;0,IF(AM57="HP",+AM17+('Basis Calc'!$AI47-AM17)*HDCP,IF(AM57="LP",+AM17+('Basis Calc'!$AI48-AM17)*HDCP,+AM17+('Basis Calc'!$AI49-AM17)*HDCP)),"")</f>
      </c>
      <c r="AO57" s="64">
        <f t="shared" si="25"/>
      </c>
      <c r="AP57" s="64">
        <f t="shared" si="26"/>
      </c>
      <c r="AQ57" s="66">
        <f>IF(+AP17&gt;0,IF(AP57="HP",+AP17+('Basis Calc'!$AI47-AP17)*HDCP,IF(AP57="LP",+AP17+('Basis Calc'!$AI48-AP17)*HDCP,+AP17+('Basis Calc'!$AI49-AP17)*HDCP)),"")</f>
      </c>
      <c r="AR57" s="61">
        <f t="shared" si="27"/>
      </c>
      <c r="AS57" s="61">
        <f t="shared" si="28"/>
      </c>
      <c r="AT57" s="63">
        <f>IF(+AS17&gt;0,IF(AS57="HP",+AS17+('Basis Calc'!$AI47-AS17)*HDCP,IF(AS57="LP",+AS17+('Basis Calc'!$AI48-AS17)*HDCP,+AS17+('Basis Calc'!$AI49-AS17)*HDCP)),"")</f>
      </c>
      <c r="AU57" s="64">
        <f t="shared" si="29"/>
      </c>
      <c r="AV57" s="64">
        <f t="shared" si="30"/>
      </c>
      <c r="AW57" s="66">
        <f>IF(+AV17&gt;0,IF(AV57="HP",+AV17+('Basis Calc'!$AI47-AV17)*HDCP,IF(AV57="LP",+AV17+('Basis Calc'!$AI48-AV17)*HDCP,+AV17+('Basis Calc'!$AI49-AV17)*HDCP)),"")</f>
      </c>
      <c r="AX57" s="61">
        <f t="shared" si="31"/>
      </c>
      <c r="AY57" s="61">
        <f t="shared" si="32"/>
      </c>
      <c r="AZ57" s="63">
        <f>IF(+AY17&gt;0,IF(AY57="HP",+AY17+('Basis Calc'!$AI47-AY17)*HDCP,IF(AY57="LP",+AY17+('Basis Calc'!$AI48-AY17)*HDCP,+AY17+('Basis Calc'!$AI49-AY17)*HDCP)),"")</f>
      </c>
      <c r="BA57" s="51"/>
    </row>
    <row r="58" spans="1:53" ht="12.75">
      <c r="A58" s="58" t="s">
        <v>21</v>
      </c>
      <c r="B58" s="61">
        <f t="shared" si="1"/>
      </c>
      <c r="C58" s="61">
        <f t="shared" si="2"/>
      </c>
      <c r="D58" s="63">
        <f>IF(+C18&gt;0,IF(C58="HP",+C18+('Basis Calc'!$AI50-C18)*HDCP,IF(C58="LP",+C18+('Basis Calc'!$AI51-C18)*HDCP,+C18+('Basis Calc'!$AI52-C18)*HDCP)),"")</f>
      </c>
      <c r="E58" s="64">
        <f t="shared" si="3"/>
      </c>
      <c r="F58" s="64">
        <f t="shared" si="4"/>
      </c>
      <c r="G58" s="66">
        <f>IF(+F18&gt;0,IF(F58="HP",+F18+('Basis Calc'!$AI50-F18)*HDCP,IF(F58="LP",+F18+('Basis Calc'!$AI51-F18)*HDCP,+F18+('Basis Calc'!$AI52-F18)*HDCP)),"")</f>
      </c>
      <c r="H58" s="61">
        <f t="shared" si="5"/>
      </c>
      <c r="I58" s="61">
        <f t="shared" si="6"/>
      </c>
      <c r="J58" s="63">
        <f>IF(+I18&gt;0,IF(I58="HP",+I18+('Basis Calc'!$AI50-I18)*HDCP,IF(I58="LP",+I18+('Basis Calc'!$AI51-I18)*HDCP,+I18+('Basis Calc'!$AI52-I18)*HDCP)),"")</f>
      </c>
      <c r="K58" s="64">
        <f t="shared" si="7"/>
      </c>
      <c r="L58" s="64">
        <f t="shared" si="8"/>
      </c>
      <c r="M58" s="66">
        <f>IF(+L18&gt;0,IF(L58="HP",+L18+('Basis Calc'!$AI50-L18)*HDCP,IF(L58="LP",+L18+('Basis Calc'!$AI51-L18)*HDCP,+L18+('Basis Calc'!$AI52-L18)*HDCP)),"")</f>
      </c>
      <c r="N58" s="61">
        <f t="shared" si="9"/>
      </c>
      <c r="O58" s="61">
        <f t="shared" si="10"/>
      </c>
      <c r="P58" s="63">
        <f>IF(+O18&gt;0,IF(O58="HP",+O18+('Basis Calc'!$AI50-O18)*HDCP,IF(O58="LP",+O18+('Basis Calc'!$AI51-O18)*HDCP,+O18+('Basis Calc'!$AI52-O18)*HDCP)),"")</f>
      </c>
      <c r="Q58" s="64" t="str">
        <f t="shared" si="11"/>
        <v>K1SD</v>
      </c>
      <c r="R58" s="64" t="str">
        <f t="shared" si="12"/>
        <v>HP</v>
      </c>
      <c r="S58" s="66">
        <f>IF(+R18&gt;0,IF(R58="HP",+R18+('Basis Calc'!$AI50-R18)*HDCP,IF(R58="LP",+R18+('Basis Calc'!$AI51-R18)*HDCP,+R18+('Basis Calc'!$AI52-R18)*HDCP)),"")</f>
        <v>114632</v>
      </c>
      <c r="T58" s="61">
        <f t="shared" si="13"/>
      </c>
      <c r="U58" s="61">
        <f t="shared" si="14"/>
      </c>
      <c r="V58" s="63">
        <f>IF(+U18&gt;0,IF(U58="HP",+U18+('Basis Calc'!$AI50-U18)*HDCP,IF(U58="LP",+U18+('Basis Calc'!$AI51-U18)*HDCP,+U18+('Basis Calc'!$AI52-U18)*HDCP)),"")</f>
      </c>
      <c r="W58" s="64">
        <f t="shared" si="15"/>
      </c>
      <c r="X58" s="64">
        <f t="shared" si="16"/>
      </c>
      <c r="Y58" s="66">
        <f>IF(+X18&gt;0,IF(X58="HP",+X18+('Basis Calc'!$AI50-X18)*HDCP,IF(X58="LP",+X18+('Basis Calc'!$AI51-X18)*HDCP,+X18+('Basis Calc'!$AI52-X18)*HDCP)),"")</f>
      </c>
      <c r="Z58" s="61">
        <f t="shared" si="17"/>
      </c>
      <c r="AA58" s="61">
        <f t="shared" si="18"/>
      </c>
      <c r="AB58" s="63">
        <f>IF(+AA18&gt;0,IF(AA58="HP",+AA18+('Basis Calc'!$AI50-AA18)*HDCP,IF(AA58="LP",+AA18+('Basis Calc'!$AI51-AA18)*HDCP,+AA18+('Basis Calc'!$AI52-AA18)*HDCP)),"")</f>
      </c>
      <c r="AC58" s="64">
        <f t="shared" si="33"/>
      </c>
      <c r="AD58" s="64">
        <f t="shared" si="34"/>
      </c>
      <c r="AE58" s="66">
        <f>IF(+AD18&gt;0,IF(AD58="HP",+AD18+('Basis Calc'!$AI50-AD18)*HDCP,IF(AD58="LP",+AD18+('Basis Calc'!$AI51-AD18)*HDCP,+AD18+('Basis Calc'!$AI52-AD18)*HDCP)),"")</f>
      </c>
      <c r="AF58" s="61" t="str">
        <f t="shared" si="19"/>
        <v>NR1H</v>
      </c>
      <c r="AG58" s="61" t="str">
        <f t="shared" si="20"/>
        <v>LP</v>
      </c>
      <c r="AH58" s="63">
        <f>IF(+AG18&gt;0,IF(AG58="HP",+AG18+('Basis Calc'!$AI50-AG18)*HDCP,IF(AG58="LP",+AG18+('Basis Calc'!$AI51-AG18)*HDCP,+AG18+('Basis Calc'!$AI52-AG18)*HDCP)),"")</f>
        <v>11088</v>
      </c>
      <c r="AI58" s="64">
        <f t="shared" si="21"/>
      </c>
      <c r="AJ58" s="64">
        <f t="shared" si="22"/>
      </c>
      <c r="AK58" s="66">
        <f>IF(+AJ18&gt;0,IF(AJ58="HP",+AJ18+('Basis Calc'!$AI50-AJ18)*HDCP,IF(AJ58="LP",+AJ18+('Basis Calc'!$AI51-AJ18)*HDCP,+AJ18+('Basis Calc'!$AI52-AJ18)*HDCP)),"")</f>
      </c>
      <c r="AL58" s="61">
        <f t="shared" si="23"/>
      </c>
      <c r="AM58" s="61">
        <f t="shared" si="24"/>
      </c>
      <c r="AN58" s="63">
        <f>IF(+AM18&gt;0,IF(AM58="HP",+AM18+('Basis Calc'!$AI50-AM18)*HDCP,IF(AM58="LP",+AM18+('Basis Calc'!$AI51-AM18)*HDCP,+AM18+('Basis Calc'!$AI52-AM18)*HDCP)),"")</f>
      </c>
      <c r="AO58" s="64">
        <f t="shared" si="25"/>
      </c>
      <c r="AP58" s="64">
        <f t="shared" si="26"/>
      </c>
      <c r="AQ58" s="66">
        <f>IF(+AP18&gt;0,IF(AP58="HP",+AP18+('Basis Calc'!$AI50-AP18)*HDCP,IF(AP58="LP",+AP18+('Basis Calc'!$AI51-AP18)*HDCP,+AP18+('Basis Calc'!$AI52-AP18)*HDCP)),"")</f>
      </c>
      <c r="AR58" s="61">
        <f t="shared" si="27"/>
      </c>
      <c r="AS58" s="61">
        <f t="shared" si="28"/>
      </c>
      <c r="AT58" s="63">
        <f>IF(+AS18&gt;0,IF(AS58="HP",+AS18+('Basis Calc'!$AI50-AS18)*HDCP,IF(AS58="LP",+AS18+('Basis Calc'!$AI51-AS18)*HDCP,+AS18+('Basis Calc'!$AI52-AS18)*HDCP)),"")</f>
      </c>
      <c r="AU58" s="64">
        <f t="shared" si="29"/>
      </c>
      <c r="AV58" s="64">
        <f t="shared" si="30"/>
      </c>
      <c r="AW58" s="66">
        <f>IF(+AV18&gt;0,IF(AV58="HP",+AV18+('Basis Calc'!$AI50-AV18)*HDCP,IF(AV58="LP",+AV18+('Basis Calc'!$AI51-AV18)*HDCP,+AV18+('Basis Calc'!$AI52-AV18)*HDCP)),"")</f>
      </c>
      <c r="AX58" s="61">
        <f t="shared" si="31"/>
      </c>
      <c r="AY58" s="61">
        <f t="shared" si="32"/>
      </c>
      <c r="AZ58" s="63">
        <f>IF(+AY18&gt;0,IF(AY58="HP",+AY18+('Basis Calc'!$AI50-AY18)*HDCP,IF(AY58="LP",+AY18+('Basis Calc'!$AI51-AY18)*HDCP,+AY18+('Basis Calc'!$AI52-AY18)*HDCP)),"")</f>
      </c>
      <c r="BA58" s="51"/>
    </row>
    <row r="59" spans="1:53" ht="12.75">
      <c r="A59" s="57" t="s">
        <v>22</v>
      </c>
      <c r="B59" s="61">
        <f t="shared" si="1"/>
      </c>
      <c r="C59" s="61">
        <f t="shared" si="2"/>
      </c>
      <c r="D59" s="63">
        <f>IF(+C19&gt;0,IF(C59="HP",+C19+('Basis Calc'!$AI53-C19)*HDCP,IF(C59="LP",+C19+('Basis Calc'!$AI54-C19)*HDCP,+C19+('Basis Calc'!$AI55-C19)*HDCP)),"")</f>
      </c>
      <c r="E59" s="64" t="str">
        <f t="shared" si="3"/>
        <v>W1WBB</v>
      </c>
      <c r="F59" s="64" t="str">
        <f t="shared" si="4"/>
        <v>LP</v>
      </c>
      <c r="G59" s="66">
        <f>IF(+F19&gt;0,IF(F59="HP",+F19+('Basis Calc'!$AI53-F19)*HDCP,IF(F59="LP",+F19+('Basis Calc'!$AI54-F19)*HDCP,+F19+('Basis Calc'!$AI55-F19)*HDCP)),"")</f>
        <v>96945.75</v>
      </c>
      <c r="H59" s="61" t="str">
        <f t="shared" si="5"/>
        <v>W1AN11,13</v>
      </c>
      <c r="I59" s="61" t="str">
        <f t="shared" si="6"/>
        <v>LP</v>
      </c>
      <c r="J59" s="63">
        <f>IF(+I19&gt;0,IF(I59="HP",+I19+('Basis Calc'!$AI53-I19)*HDCP,IF(I59="LP",+I19+('Basis Calc'!$AI54-I19)*HDCP,+I19+('Basis Calc'!$AI55-I19)*HDCP)),"")</f>
        <v>94533.1</v>
      </c>
      <c r="K59" s="64" t="str">
        <f t="shared" si="7"/>
        <v>KS1J</v>
      </c>
      <c r="L59" s="64" t="str">
        <f t="shared" si="8"/>
        <v>LP</v>
      </c>
      <c r="M59" s="66">
        <f>IF(+L19&gt;0,IF(L59="HP",+L19+('Basis Calc'!$AI53-L19)*HDCP,IF(L59="LP",+L19+('Basis Calc'!$AI54-L19)*HDCP,+L19+('Basis Calc'!$AI55-L19)*HDCP)),"")</f>
        <v>97307.75</v>
      </c>
      <c r="N59" s="61" t="str">
        <f t="shared" si="9"/>
        <v>KA1VMG</v>
      </c>
      <c r="O59" s="61" t="str">
        <f t="shared" si="10"/>
        <v>LP</v>
      </c>
      <c r="P59" s="63">
        <f>IF(+O19&gt;0,IF(O59="HP",+O19+('Basis Calc'!$AI53-O19)*HDCP,IF(O59="LP",+O19+('Basis Calc'!$AI54-O19)*HDCP,+O19+('Basis Calc'!$AI55-O19)*HDCP)),"")</f>
        <v>92896.15000000001</v>
      </c>
      <c r="Q59" s="64" t="str">
        <f t="shared" si="11"/>
        <v>K1SD</v>
      </c>
      <c r="R59" s="64" t="str">
        <f t="shared" si="12"/>
        <v>HP</v>
      </c>
      <c r="S59" s="66">
        <f>IF(+R19&gt;0,IF(R59="HP",+R19+('Basis Calc'!$AI53-R19)*HDCP,IF(R59="LP",+R19+('Basis Calc'!$AI54-R19)*HDCP,+R19+('Basis Calc'!$AI55-R19)*HDCP)),"")</f>
        <v>85093.95</v>
      </c>
      <c r="T59" s="61" t="str">
        <f t="shared" si="13"/>
        <v>W1XX11,12</v>
      </c>
      <c r="U59" s="61" t="str">
        <f t="shared" si="14"/>
        <v>HP</v>
      </c>
      <c r="V59" s="63">
        <f>IF(+U19&gt;0,IF(U59="HP",+U19+('Basis Calc'!$AI53-U19)*HDCP,IF(U59="LP",+U19+('Basis Calc'!$AI54-U19)*HDCP,+U19+('Basis Calc'!$AI55-U19)*HDCP)),"")</f>
        <v>90726.9</v>
      </c>
      <c r="W59" s="64">
        <f t="shared" si="15"/>
      </c>
      <c r="X59" s="64">
        <f t="shared" si="16"/>
      </c>
      <c r="Y59" s="66">
        <f>IF(+X19&gt;0,IF(X59="HP",+X19+('Basis Calc'!$AI53-X19)*HDCP,IF(X59="LP",+X19+('Basis Calc'!$AI54-X19)*HDCP,+X19+('Basis Calc'!$AI55-X19)*HDCP)),"")</f>
      </c>
      <c r="Z59" s="61" t="str">
        <f t="shared" si="17"/>
        <v>K1DM</v>
      </c>
      <c r="AA59" s="61" t="str">
        <f t="shared" si="18"/>
        <v>HP</v>
      </c>
      <c r="AB59" s="63">
        <f>IF(+AA19&gt;0,IF(AA59="HP",+AA19+('Basis Calc'!$AI53-AA19)*HDCP,IF(AA59="LP",+AA19+('Basis Calc'!$AI54-AA19)*HDCP,+AA19+('Basis Calc'!$AI55-AA19)*HDCP)),"")</f>
        <v>86123.35</v>
      </c>
      <c r="AC59" s="64">
        <f t="shared" si="33"/>
      </c>
      <c r="AD59" s="64">
        <f t="shared" si="34"/>
      </c>
      <c r="AE59" s="66">
        <f>IF(+AD19&gt;0,IF(AD59="HP",+AD19+('Basis Calc'!$AI53-AD19)*HDCP,IF(AD59="LP",+AD19+('Basis Calc'!$AI54-AD19)*HDCP,+AD19+('Basis Calc'!$AI55-AD19)*HDCP)),"")</f>
      </c>
      <c r="AF59" s="61">
        <f t="shared" si="19"/>
      </c>
      <c r="AG59" s="61">
        <f t="shared" si="20"/>
      </c>
      <c r="AH59" s="63">
        <f>IF(+AG19&gt;0,IF(AG59="HP",+AG19+('Basis Calc'!$AI53-AG19)*HDCP,IF(AG59="LP",+AG19+('Basis Calc'!$AI54-AG19)*HDCP,+AG19+('Basis Calc'!$AI55-AG19)*HDCP)),"")</f>
      </c>
      <c r="AI59" s="64">
        <f t="shared" si="21"/>
      </c>
      <c r="AJ59" s="64">
        <f t="shared" si="22"/>
      </c>
      <c r="AK59" s="66">
        <f>IF(+AJ19&gt;0,IF(AJ59="HP",+AJ19+('Basis Calc'!$AI53-AJ19)*HDCP,IF(AJ59="LP",+AJ19+('Basis Calc'!$AI54-AJ19)*HDCP,+AJ19+('Basis Calc'!$AI55-AJ19)*HDCP)),"")</f>
      </c>
      <c r="AL59" s="61">
        <f t="shared" si="23"/>
      </c>
      <c r="AM59" s="61">
        <f t="shared" si="24"/>
      </c>
      <c r="AN59" s="63">
        <f>IF(+AM19&gt;0,IF(AM59="HP",+AM19+('Basis Calc'!$AI53-AM19)*HDCP,IF(AM59="LP",+AM19+('Basis Calc'!$AI54-AM19)*HDCP,+AM19+('Basis Calc'!$AI55-AM19)*HDCP)),"")</f>
      </c>
      <c r="AO59" s="64">
        <f t="shared" si="25"/>
      </c>
      <c r="AP59" s="64">
        <f t="shared" si="26"/>
      </c>
      <c r="AQ59" s="66">
        <f>IF(+AP19&gt;0,IF(AP59="HP",+AP19+('Basis Calc'!$AI53-AP19)*HDCP,IF(AP59="LP",+AP19+('Basis Calc'!$AI54-AP19)*HDCP,+AP19+('Basis Calc'!$AI55-AP19)*HDCP)),"")</f>
      </c>
      <c r="AR59" s="61">
        <f t="shared" si="27"/>
      </c>
      <c r="AS59" s="61">
        <f t="shared" si="28"/>
      </c>
      <c r="AT59" s="63">
        <f>IF(+AS19&gt;0,IF(AS59="HP",+AS19+('Basis Calc'!$AI53-AS19)*HDCP,IF(AS59="LP",+AS19+('Basis Calc'!$AI54-AS19)*HDCP,+AS19+('Basis Calc'!$AI55-AS19)*HDCP)),"")</f>
      </c>
      <c r="AU59" s="64">
        <f t="shared" si="29"/>
      </c>
      <c r="AV59" s="64">
        <f t="shared" si="30"/>
      </c>
      <c r="AW59" s="66">
        <f>IF(+AV19&gt;0,IF(AV59="HP",+AV19+('Basis Calc'!$AI53-AV19)*HDCP,IF(AV59="LP",+AV19+('Basis Calc'!$AI54-AV19)*HDCP,+AV19+('Basis Calc'!$AI55-AV19)*HDCP)),"")</f>
      </c>
      <c r="AX59" s="61">
        <f t="shared" si="31"/>
      </c>
      <c r="AY59" s="61">
        <f t="shared" si="32"/>
      </c>
      <c r="AZ59" s="63">
        <f>IF(+AY19&gt;0,IF(AY59="HP",+AY19+('Basis Calc'!$AI53-AY19)*HDCP,IF(AY59="LP",+AY19+('Basis Calc'!$AI54-AY19)*HDCP,+AY19+('Basis Calc'!$AI55-AY19)*HDCP)),"")</f>
      </c>
      <c r="BA59" s="51"/>
    </row>
    <row r="60" spans="1:53" ht="12.75">
      <c r="A60" s="58" t="s">
        <v>23</v>
      </c>
      <c r="B60" s="61" t="str">
        <f t="shared" si="1"/>
        <v>K3IU</v>
      </c>
      <c r="C60" s="61" t="str">
        <f t="shared" si="2"/>
        <v>HP</v>
      </c>
      <c r="D60" s="63">
        <f>IF(+C20&gt;0,IF(C60="HP",+C20+('Basis Calc'!$AI50-C20)*HDCP,IF(C60="LP",+C20+('Basis Calc'!$AI51-C20)*HDCP,+C20+('Basis Calc'!$AI52-C20)*HDCP)),"")</f>
        <v>104531.2</v>
      </c>
      <c r="E60" s="64" t="str">
        <f t="shared" si="3"/>
        <v>W1WBB14</v>
      </c>
      <c r="F60" s="64" t="str">
        <f t="shared" si="4"/>
        <v>HP</v>
      </c>
      <c r="G60" s="66">
        <f>IF(+F20&gt;0,IF(F60="HP",+F20+('Basis Calc'!$AI56-F20)*HDCP,IF(F60="LP",+F20+('Basis Calc'!$AI55-F20)*HDCP,+F20+('Basis Calc'!$AI56-F20)*HDCP)),"")</f>
        <v>7799093.76</v>
      </c>
      <c r="H60" s="61" t="str">
        <f t="shared" si="5"/>
        <v>W1AN14</v>
      </c>
      <c r="I60" s="61" t="str">
        <f t="shared" si="6"/>
        <v>HP</v>
      </c>
      <c r="J60" s="63">
        <f>IF(+I20&gt;0,IF(I60="HP",+I20+('Basis Calc'!$AI56-I20)*HDCP,IF(I60="LP",+I20+('Basis Calc'!$AI57-I20)*HDCP,+I20+('Basis Calc'!$AI58-I20)*HDCP)),"")</f>
        <v>7799093.76</v>
      </c>
      <c r="K60" s="64" t="str">
        <f t="shared" si="7"/>
        <v>KS1J</v>
      </c>
      <c r="L60" s="64" t="str">
        <f t="shared" si="8"/>
        <v>LP</v>
      </c>
      <c r="M60" s="66">
        <f>IF(+L20&gt;0,IF(L60="HP",+L20+('Basis Calc'!$AI56-L20)*HDCP,IF(L60="LP",+L20+('Basis Calc'!$AI57-L20)*HDCP,+L20+('Basis Calc'!$AI58-L20)*HDCP)),"")</f>
        <v>297627</v>
      </c>
      <c r="N60" s="61">
        <f t="shared" si="9"/>
      </c>
      <c r="O60" s="61">
        <f t="shared" si="10"/>
      </c>
      <c r="P60" s="63">
        <f>IF(+O20&gt;0,IF(O60="HP",+O20+('Basis Calc'!$AI56-O20)*HDCP,IF(O60="LP",+O20+('Basis Calc'!$AI57-O20)*HDCP,+O20+('Basis Calc'!$AI58-O20)*HDCP)),"")</f>
      </c>
      <c r="Q60" s="64">
        <f t="shared" si="11"/>
      </c>
      <c r="R60" s="64">
        <f t="shared" si="12"/>
      </c>
      <c r="S60" s="66">
        <f>IF(+R20&gt;0,IF(R60="HP",+R20+('Basis Calc'!$AI56-R20)*HDCP,IF(R60="LP",+R20+('Basis Calc'!$AI57-R20)*HDCP,+R20+('Basis Calc'!$AI58-R20)*HDCP)),"")</f>
      </c>
      <c r="T60" s="61" t="str">
        <f t="shared" si="13"/>
        <v>W1XX14</v>
      </c>
      <c r="U60" s="61" t="str">
        <f t="shared" si="14"/>
        <v>HP</v>
      </c>
      <c r="V60" s="63">
        <f>IF(+U20&gt;0,IF(U60="HP",+U20+('Basis Calc'!$AI56-U20)*HDCP,IF(U60="LP",+U20+('Basis Calc'!$AI57-U20)*HDCP,+U20+('Basis Calc'!$AI58-U20)*HDCP)),"")</f>
        <v>7799093.76</v>
      </c>
      <c r="W60" s="64">
        <f t="shared" si="15"/>
      </c>
      <c r="X60" s="64">
        <f t="shared" si="16"/>
      </c>
      <c r="Y60" s="66">
        <f>IF(+X20&gt;0,IF(X60="HP",+X20+('Basis Calc'!$AI56-X20)*HDCP,IF(X60="LP",+X20+('Basis Calc'!$AI57-X20)*HDCP,+X20+('Basis Calc'!$AI58-X20)*HDCP)),"")</f>
      </c>
      <c r="Z60" s="61" t="str">
        <f t="shared" si="17"/>
        <v>K1DM14</v>
      </c>
      <c r="AA60" s="61" t="str">
        <f t="shared" si="18"/>
        <v>HP</v>
      </c>
      <c r="AB60" s="63">
        <f>IF(+AA20&gt;0,IF(AA60="HP",+AA20+('Basis Calc'!$AI56-AA20)*HDCP,IF(AA60="LP",+AA20+('Basis Calc'!$AI57-AA20)*HDCP,+AA20+('Basis Calc'!$AI58-AA20)*HDCP)),"")</f>
        <v>7799093.76</v>
      </c>
      <c r="AC60" s="64">
        <f t="shared" si="33"/>
      </c>
      <c r="AD60" s="64">
        <f t="shared" si="34"/>
      </c>
      <c r="AE60" s="66">
        <f>IF(+AD20&gt;0,IF(AD60="HP",+AD20+('Basis Calc'!$AI56-AD20)*HDCP,IF(AD60="LP",+AD20+('Basis Calc'!$AI57-AD20)*HDCP,+AD20+('Basis Calc'!$AI58-AD20)*HDCP)),"")</f>
      </c>
      <c r="AF60" s="61">
        <f t="shared" si="19"/>
      </c>
      <c r="AG60" s="61">
        <f t="shared" si="20"/>
      </c>
      <c r="AH60" s="63">
        <f>IF(+AG20&gt;0,IF(AG60="HP",+AG20+('Basis Calc'!$AI56-AG20)*HDCP,IF(AG60="LP",+AG20+('Basis Calc'!$AI57-AG20)*HDCP,+AG20+('Basis Calc'!$AI58-AG20)*HDCP)),"")</f>
      </c>
      <c r="AI60" s="64" t="str">
        <f t="shared" si="21"/>
        <v>KE1J</v>
      </c>
      <c r="AJ60" s="64" t="str">
        <f t="shared" si="22"/>
        <v>HP</v>
      </c>
      <c r="AK60" s="66">
        <f>IF(+AJ20&gt;0,IF(AJ60="HP",+AJ20+('Basis Calc'!$AI56-AJ20)*HDCP,IF(AJ60="LP",+AJ20+('Basis Calc'!$AI57-AJ20)*HDCP,+AJ20+('Basis Calc'!$AI58-AJ20)*HDCP)),"")</f>
        <v>7799093.76</v>
      </c>
      <c r="AL60" s="61">
        <f t="shared" si="23"/>
      </c>
      <c r="AM60" s="61">
        <f t="shared" si="24"/>
      </c>
      <c r="AN60" s="63">
        <f>IF(+AM20&gt;0,IF(AM60="HP",+AM20+('Basis Calc'!$AI56-AM20)*HDCP,IF(AM60="LP",+AM20+('Basis Calc'!$AI57-AM20)*HDCP,+AM20+('Basis Calc'!$AI58-AM20)*HDCP)),"")</f>
      </c>
      <c r="AO60" s="64">
        <f t="shared" si="25"/>
      </c>
      <c r="AP60" s="64">
        <f t="shared" si="26"/>
      </c>
      <c r="AQ60" s="66">
        <f>IF(+AP20&gt;0,IF(AP60="HP",+AP20+('Basis Calc'!$AI56-AP20)*HDCP,IF(AP60="LP",+AP20+('Basis Calc'!$AI57-AP20)*HDCP,+AP20+('Basis Calc'!$AI58-AP20)*HDCP)),"")</f>
      </c>
      <c r="AR60" s="61">
        <f t="shared" si="27"/>
      </c>
      <c r="AS60" s="61">
        <f t="shared" si="28"/>
      </c>
      <c r="AT60" s="63">
        <f>IF(+AS20&gt;0,IF(AS60="HP",+AS20+('Basis Calc'!$AI56-AS20)*HDCP,IF(AS60="LP",+AS20+('Basis Calc'!$AI57-AS20)*HDCP,+AS20+('Basis Calc'!$AI58-AS20)*HDCP)),"")</f>
      </c>
      <c r="AU60" s="64">
        <f t="shared" si="29"/>
      </c>
      <c r="AV60" s="64">
        <f t="shared" si="30"/>
      </c>
      <c r="AW60" s="66">
        <f>IF(+AV20&gt;0,IF(AV60="HP",+AV20+('Basis Calc'!$AI56-AV20)*HDCP,IF(AV60="LP",+AV20+('Basis Calc'!$AI57-AV20)*HDCP,+AV20+('Basis Calc'!$AI58-AV20)*HDCP)),"")</f>
      </c>
      <c r="AX60" s="61">
        <f t="shared" si="31"/>
      </c>
      <c r="AY60" s="61">
        <f t="shared" si="32"/>
      </c>
      <c r="AZ60" s="63">
        <f>IF(+AY20&gt;0,IF(AY60="HP",+AY20+('Basis Calc'!$AI56-AY20)*HDCP,IF(AY60="LP",+AY20+('Basis Calc'!$AI57-AY20)*HDCP,+AY20+('Basis Calc'!$AI58-AY20)*HDCP)),"")</f>
      </c>
      <c r="BA60" s="51"/>
    </row>
    <row r="61" spans="1:53" ht="12.75">
      <c r="A61" s="57" t="s">
        <v>24</v>
      </c>
      <c r="B61" s="61" t="str">
        <f t="shared" si="1"/>
        <v>K3IU</v>
      </c>
      <c r="C61" s="61" t="str">
        <f t="shared" si="2"/>
        <v>HP</v>
      </c>
      <c r="D61" s="63">
        <f>IF(+C21&gt;0,IF(C61="HP",+C21+('Basis Calc'!$AI59-C21)*HDCP,IF(C61="LP",+C21+('Basis Calc'!$AI60-C21)*HDCP,+C21+('Basis Calc'!$AI61-C21)*HDCP)),"")</f>
        <v>1172907.5</v>
      </c>
      <c r="E61" s="64">
        <f t="shared" si="3"/>
      </c>
      <c r="F61" s="64">
        <f t="shared" si="4"/>
      </c>
      <c r="G61" s="66">
        <f>IF(+F21&gt;0,IF(F61="HP",+F21+('Basis Calc'!$AI59-F21)*HDCP,IF(F61="LP",+F21+('Basis Calc'!$AI60-F21)*HDCP,+F21+('Basis Calc'!$AI61-F21)*HDCP)),"")</f>
      </c>
      <c r="H61" s="61" t="str">
        <f t="shared" si="5"/>
        <v>W1AN</v>
      </c>
      <c r="I61" s="61" t="str">
        <f t="shared" si="6"/>
        <v>HP</v>
      </c>
      <c r="J61" s="63">
        <f>IF(+I21&gt;0,IF(I61="HP",+I21+('Basis Calc'!$AI59-I21)*HDCP,IF(I61="LP",+I21+('Basis Calc'!$AI60-I21)*HDCP,+I21+('Basis Calc'!$AI61-I21)*HDCP)),"")</f>
        <v>1295794.8</v>
      </c>
      <c r="K61" s="64" t="str">
        <f t="shared" si="7"/>
        <v>KS1J</v>
      </c>
      <c r="L61" s="64" t="str">
        <f t="shared" si="8"/>
        <v>LP</v>
      </c>
      <c r="M61" s="66">
        <f>IF(+L21&gt;0,IF(L61="HP",+L21+('Basis Calc'!$AI59-L21)*HDCP,IF(L61="LP",+L21+('Basis Calc'!$AI60-L21)*HDCP,+L21+('Basis Calc'!$AI61-L21)*HDCP)),"")</f>
        <v>16093</v>
      </c>
      <c r="N61" s="61" t="str">
        <f t="shared" si="9"/>
        <v>KA1VMG</v>
      </c>
      <c r="O61" s="61" t="str">
        <f t="shared" si="10"/>
        <v>LP</v>
      </c>
      <c r="P61" s="63">
        <f>IF(+O21&gt;0,IF(O61="HP",+O21+('Basis Calc'!$AI59-O21)*HDCP,IF(O61="LP",+O21+('Basis Calc'!$AI60-O21)*HDCP,+O21+('Basis Calc'!$AI61-O21)*HDCP)),"")</f>
        <v>14848.5</v>
      </c>
      <c r="Q61" s="64">
        <f t="shared" si="11"/>
      </c>
      <c r="R61" s="64">
        <f t="shared" si="12"/>
      </c>
      <c r="S61" s="66">
        <f>IF(+R21&gt;0,IF(R61="HP",+R21+('Basis Calc'!$AI59-R21)*HDCP,IF(R61="LP",+R21+('Basis Calc'!$AI60-R21)*HDCP,+R21+('Basis Calc'!$AI61-R21)*HDCP)),"")</f>
      </c>
      <c r="T61" s="61" t="str">
        <f t="shared" si="13"/>
        <v>W1XX</v>
      </c>
      <c r="U61" s="61" t="str">
        <f t="shared" si="14"/>
        <v>HP</v>
      </c>
      <c r="V61" s="63">
        <f>IF(+U21&gt;0,IF(U61="HP",+U21+('Basis Calc'!$AI59-U21)*HDCP,IF(U61="LP",+U21+('Basis Calc'!$AI60-U21)*HDCP,+U21+('Basis Calc'!$AI61-U21)*HDCP)),"")</f>
        <v>1179622.1</v>
      </c>
      <c r="W61" s="64">
        <f t="shared" si="15"/>
      </c>
      <c r="X61" s="64">
        <f t="shared" si="16"/>
      </c>
      <c r="Y61" s="66">
        <f>IF(+X21&gt;0,IF(X61="HP",+X21+('Basis Calc'!$AI59-X21)*HDCP,IF(X61="LP",+X21+('Basis Calc'!$AI60-X21)*HDCP,+X21+('Basis Calc'!$AI61-X21)*HDCP)),"")</f>
      </c>
      <c r="Z61" s="61">
        <f t="shared" si="17"/>
      </c>
      <c r="AA61" s="61">
        <f t="shared" si="18"/>
      </c>
      <c r="AB61" s="63">
        <f>IF(+AA21&gt;0,IF(AA61="HP",+AA21+('Basis Calc'!$AI59-AA21)*HDCP,IF(AA61="LP",+AA21+('Basis Calc'!$AI60-AA21)*HDCP,+AA21+('Basis Calc'!$AI61-AA21)*HDCP)),"")</f>
      </c>
      <c r="AC61" s="64">
        <f t="shared" si="33"/>
      </c>
      <c r="AD61" s="64">
        <f t="shared" si="34"/>
      </c>
      <c r="AE61" s="66">
        <f>IF(+AD21&gt;0,IF(AD61="HP",+AD21+('Basis Calc'!$AI59-AD21)*HDCP,IF(AD61="LP",+AD21+('Basis Calc'!$AI60-AD21)*HDCP,+AD21+('Basis Calc'!$AI61-AD21)*HDCP)),"")</f>
      </c>
      <c r="AF61" s="61">
        <f t="shared" si="19"/>
      </c>
      <c r="AG61" s="61">
        <f t="shared" si="20"/>
      </c>
      <c r="AH61" s="63">
        <f>IF(+AG21&gt;0,IF(AG61="HP",+AG21+('Basis Calc'!$AI59-AG21)*HDCP,IF(AG61="LP",+AG21+('Basis Calc'!$AI60-AG21)*HDCP,+AG21+('Basis Calc'!$AI61-AG21)*HDCP)),"")</f>
      </c>
      <c r="AI61" s="64">
        <f t="shared" si="21"/>
      </c>
      <c r="AJ61" s="64">
        <f t="shared" si="22"/>
      </c>
      <c r="AK61" s="66">
        <f>IF(+AJ21&gt;0,IF(AJ61="HP",+AJ21+('Basis Calc'!$AI59-AJ21)*HDCP,IF(AJ61="LP",+AJ21+('Basis Calc'!$AI60-AJ21)*HDCP,+AJ21+('Basis Calc'!$AI61-AJ21)*HDCP)),"")</f>
      </c>
      <c r="AL61" s="61">
        <f t="shared" si="23"/>
      </c>
      <c r="AM61" s="61">
        <f t="shared" si="24"/>
      </c>
      <c r="AN61" s="63">
        <f>IF(+AM21&gt;0,IF(AM61="HP",+AM21+('Basis Calc'!$AI59-AM21)*HDCP,IF(AM61="LP",+AM21+('Basis Calc'!$AI60-AM21)*HDCP,+AM21+('Basis Calc'!$AI61-AM21)*HDCP)),"")</f>
      </c>
      <c r="AO61" s="64">
        <f t="shared" si="25"/>
      </c>
      <c r="AP61" s="64">
        <f t="shared" si="26"/>
      </c>
      <c r="AQ61" s="66">
        <f>IF(+AP21&gt;0,IF(AP61="HP",+AP21+('Basis Calc'!$AI59-AP21)*HDCP,IF(AP61="LP",+AP21+('Basis Calc'!$AI60-AP21)*HDCP,+AP21+('Basis Calc'!$AI61-AP21)*HDCP)),"")</f>
      </c>
      <c r="AR61" s="61">
        <f t="shared" si="27"/>
      </c>
      <c r="AS61" s="61">
        <f t="shared" si="28"/>
      </c>
      <c r="AT61" s="63">
        <f>IF(+AS21&gt;0,IF(AS61="HP",+AS21+('Basis Calc'!$AI59-AS21)*HDCP,IF(AS61="LP",+AS21+('Basis Calc'!$AI60-AS21)*HDCP,+AS21+('Basis Calc'!$AI61-AS21)*HDCP)),"")</f>
      </c>
      <c r="AU61" s="64">
        <f t="shared" si="29"/>
      </c>
      <c r="AV61" s="64">
        <f t="shared" si="30"/>
      </c>
      <c r="AW61" s="66">
        <f>IF(+AV21&gt;0,IF(AV61="HP",+AV21+('Basis Calc'!$AI59-AV21)*HDCP,IF(AV61="LP",+AV21+('Basis Calc'!$AI60-AV21)*HDCP,+AV21+('Basis Calc'!$AI61-AV21)*HDCP)),"")</f>
      </c>
      <c r="AX61" s="61">
        <f t="shared" si="31"/>
      </c>
      <c r="AY61" s="61">
        <f t="shared" si="32"/>
      </c>
      <c r="AZ61" s="63">
        <f>IF(+AY21&gt;0,IF(AY61="HP",+AY21+('Basis Calc'!$AI59-AY21)*HDCP,IF(AY61="LP",+AY21+('Basis Calc'!$AI60-AY21)*HDCP,+AY21+('Basis Calc'!$AI61-AY21)*HDCP)),"")</f>
      </c>
      <c r="BA61" s="51"/>
    </row>
    <row r="62" spans="1:53" ht="13.5" thickBot="1">
      <c r="A62" s="60" t="s">
        <v>25</v>
      </c>
      <c r="B62" s="90">
        <f t="shared" si="1"/>
      </c>
      <c r="C62" s="90">
        <f t="shared" si="2"/>
      </c>
      <c r="D62" s="91">
        <f>IF(+C22&gt;0,IF(C62="HP",+C22+('Basis Calc'!$AI62-C22)*HDCP,IF(C62="LP",+C22+('Basis Calc'!$AI63-C22)*HDCP,+C22+('Basis Calc'!$AI64-C22)*HDCP)),"")</f>
      </c>
      <c r="E62" s="92">
        <f t="shared" si="3"/>
      </c>
      <c r="F62" s="92">
        <f t="shared" si="4"/>
      </c>
      <c r="G62" s="93">
        <f>IF(+F22&gt;0,IF(F62="HP",+F22+('Basis Calc'!$AI62-F22)*HDCP,IF(F62="LP",+F22+('Basis Calc'!$AI63-F22)*HDCP,+F22+('Basis Calc'!$AI64-F22)*HDCP)),"")</f>
      </c>
      <c r="H62" s="90">
        <f t="shared" si="5"/>
      </c>
      <c r="I62" s="90">
        <f t="shared" si="6"/>
      </c>
      <c r="J62" s="91">
        <f>IF(+I22&gt;0,IF(I62="HP",+I22+('Basis Calc'!$AI62-I22)*HDCP,IF(I62="LP",+I22+('Basis Calc'!$AI63-I22)*HDCP,+I22+('Basis Calc'!$AI64-I22)*HDCP)),"")</f>
      </c>
      <c r="K62" s="92">
        <f t="shared" si="7"/>
      </c>
      <c r="L62" s="92">
        <f t="shared" si="8"/>
      </c>
      <c r="M62" s="93">
        <f>IF(+L22&gt;0,IF(L62="HP",+L22+('Basis Calc'!$AI62-L22)*HDCP,IF(L62="LP",+L22+('Basis Calc'!$AI63-L22)*HDCP,+L22+('Basis Calc'!$AI64-L22)*HDCP)),"")</f>
      </c>
      <c r="N62" s="94">
        <f t="shared" si="9"/>
      </c>
      <c r="O62" s="90">
        <f t="shared" si="10"/>
      </c>
      <c r="P62" s="91">
        <f>IF(+O22&gt;0,IF(O62="HP",+O22+('Basis Calc'!$AI62-O22)*HDCP,IF(O62="LP",+O22+('Basis Calc'!$AI63-O22)*HDCP,+O22+('Basis Calc'!$AI64-O22)*HDCP)),"")</f>
      </c>
      <c r="Q62" s="92">
        <f t="shared" si="11"/>
      </c>
      <c r="R62" s="92">
        <f t="shared" si="12"/>
      </c>
      <c r="S62" s="93">
        <f>IF(+R22&gt;0,IF(R62="HP",+R22+('Basis Calc'!$AI62-R22)*HDCP,IF(R62="LP",+R22+('Basis Calc'!$AI63-R22)*HDCP,+R22+('Basis Calc'!$AI64-R22)*HDCP)),"")</f>
      </c>
      <c r="T62" s="90">
        <f t="shared" si="13"/>
      </c>
      <c r="U62" s="90">
        <f t="shared" si="14"/>
      </c>
      <c r="V62" s="91">
        <f>IF(+U22&gt;0,IF(U62="HP",+U22+('Basis Calc'!$AI62-U22)*HDCP,IF(U62="LP",+U22+('Basis Calc'!$AI63-U22)*HDCP,+U22+('Basis Calc'!$AI64-U22)*HDCP)),"")</f>
      </c>
      <c r="W62" s="92">
        <f t="shared" si="15"/>
      </c>
      <c r="X62" s="92">
        <f t="shared" si="16"/>
      </c>
      <c r="Y62" s="93">
        <f>IF(+X22&gt;0,IF(X62="HP",+X22+('Basis Calc'!$AI62-X22)*HDCP,IF(X62="LP",+X22+('Basis Calc'!$AI63-X22)*HDCP,+X22+('Basis Calc'!$AI64-X22)*HDCP)),"")</f>
      </c>
      <c r="Z62" s="90">
        <f t="shared" si="17"/>
      </c>
      <c r="AA62" s="90">
        <f t="shared" si="18"/>
      </c>
      <c r="AB62" s="91">
        <f>IF(+AA22&gt;0,IF(AA62="HP",+AA22+('Basis Calc'!$AI62-AA22)*HDCP,IF(AA62="LP",+AA22+('Basis Calc'!$AI63-AA22)*HDCP,+AA22+('Basis Calc'!$AI64-AA22)*HDCP)),"")</f>
      </c>
      <c r="AC62" s="92">
        <f t="shared" si="33"/>
      </c>
      <c r="AD62" s="92">
        <f t="shared" si="34"/>
      </c>
      <c r="AE62" s="93">
        <f>IF(+AD22&gt;0,IF(AD62="HP",+AD22+('Basis Calc'!$AI62-AD22)*HDCP,IF(AD62="LP",+AD22+('Basis Calc'!$AI63-AD22)*HDCP,+AD22+('Basis Calc'!$AI64-AD22)*HDCP)),"")</f>
      </c>
      <c r="AF62" s="90">
        <f t="shared" si="19"/>
      </c>
      <c r="AG62" s="90">
        <f t="shared" si="20"/>
      </c>
      <c r="AH62" s="91">
        <f>IF(+AG22&gt;0,IF(AG62="HP",+AG22+('Basis Calc'!$AI62-AG22)*HDCP,IF(AG62="LP",+AG22+('Basis Calc'!$AI63-AG22)*HDCP,+AG22+('Basis Calc'!$AI64-AG22)*HDCP)),"")</f>
      </c>
      <c r="AI62" s="92">
        <f t="shared" si="21"/>
      </c>
      <c r="AJ62" s="92">
        <f t="shared" si="22"/>
      </c>
      <c r="AK62" s="93">
        <f>IF(+AJ22&gt;0,IF(AJ62="HP",+AJ22+('Basis Calc'!$AI62-AJ22)*HDCP,IF(AJ62="LP",+AJ22+('Basis Calc'!$AI63-AJ22)*HDCP,+AJ22+('Basis Calc'!$AI64-AJ22)*HDCP)),"")</f>
      </c>
      <c r="AL62" s="90">
        <f t="shared" si="23"/>
      </c>
      <c r="AM62" s="90">
        <f t="shared" si="24"/>
      </c>
      <c r="AN62" s="91">
        <f>IF(+AM22&gt;0,IF(AM62="HP",+AM22+('Basis Calc'!$AI62-AM22)*HDCP,IF(AM62="LP",+AM22+('Basis Calc'!$AI63-AM22)*HDCP,+AM22+('Basis Calc'!$AI64-AM22)*HDCP)),"")</f>
      </c>
      <c r="AO62" s="92">
        <f t="shared" si="25"/>
      </c>
      <c r="AP62" s="92">
        <f t="shared" si="26"/>
      </c>
      <c r="AQ62" s="93">
        <f>IF(+AP22&gt;0,IF(AP62="HP",+AP22+('Basis Calc'!$AI62-AP22)*HDCP,IF(AP62="LP",+AP22+('Basis Calc'!$AI63-AP22)*HDCP,+AP22+('Basis Calc'!$AI64-AP22)*HDCP)),"")</f>
      </c>
      <c r="AR62" s="90">
        <f t="shared" si="27"/>
      </c>
      <c r="AS62" s="90">
        <f t="shared" si="28"/>
      </c>
      <c r="AT62" s="91">
        <f>IF(+AS22&gt;0,IF(AS62="HP",+AS22+('Basis Calc'!$AI62-AS22)*HDCP,IF(AS62="LP",+AS22+('Basis Calc'!$AI63-AS22)*HDCP,+AS22+('Basis Calc'!$AI64-AS22)*HDCP)),"")</f>
      </c>
      <c r="AU62" s="92">
        <f t="shared" si="29"/>
      </c>
      <c r="AV62" s="92">
        <f t="shared" si="30"/>
      </c>
      <c r="AW62" s="93">
        <f>IF(+AV22&gt;0,IF(AV62="HP",+AV22+('Basis Calc'!$AI62-AV22)*HDCP,IF(AV62="LP",+AV22+('Basis Calc'!$AI63-AV22)*HDCP,+AV22+('Basis Calc'!$AI64-AV22)*HDCP)),"")</f>
      </c>
      <c r="AX62" s="90">
        <f t="shared" si="31"/>
      </c>
      <c r="AY62" s="90">
        <f t="shared" si="32"/>
      </c>
      <c r="AZ62" s="91">
        <f>IF(+AY22&gt;0,IF(AY62="HP",+AY22+('Basis Calc'!$AI62-AY22)*HDCP,IF(AY62="LP",+AY22+('Basis Calc'!$AI63-AY22)*HDCP,+AY22+('Basis Calc'!$AI64-AY22)*HDCP)),"")</f>
      </c>
      <c r="BA62" s="51"/>
    </row>
    <row r="63" spans="1:53" s="6" customFormat="1" ht="12.75">
      <c r="A63" s="52"/>
      <c r="B63" s="95"/>
      <c r="C63" s="96" t="s">
        <v>27</v>
      </c>
      <c r="D63" s="97">
        <f>SUMIF(C$42:C$62,"HP",D$42:D$62)</f>
        <v>24618737.74</v>
      </c>
      <c r="E63" s="95"/>
      <c r="F63" s="96" t="s">
        <v>27</v>
      </c>
      <c r="G63" s="97">
        <f>SUMIF(F$42:F$62,"HP",G$42:G$62)</f>
        <v>14880848.04</v>
      </c>
      <c r="H63" s="95"/>
      <c r="I63" s="96" t="s">
        <v>27</v>
      </c>
      <c r="J63" s="97">
        <f>SUMIF(I$42:I$62,"HP",J$42:J$62)</f>
        <v>37433242.59</v>
      </c>
      <c r="K63" s="95"/>
      <c r="L63" s="96" t="s">
        <v>27</v>
      </c>
      <c r="M63" s="98">
        <f>SUMIF(L$42:L$62,"HP",M$42:M$62)</f>
        <v>351899.6</v>
      </c>
      <c r="N63" s="97"/>
      <c r="O63" s="96" t="s">
        <v>27</v>
      </c>
      <c r="P63" s="97">
        <f>SUMIF(O$42:O$62,"HP",P$42:P$62)</f>
        <v>0</v>
      </c>
      <c r="Q63" s="95"/>
      <c r="R63" s="96" t="s">
        <v>27</v>
      </c>
      <c r="S63" s="98">
        <f>SUMIF(R$42:R$62,"HP",S$42:S$62)</f>
        <v>14693282.25</v>
      </c>
      <c r="T63" s="97"/>
      <c r="U63" s="96" t="s">
        <v>27</v>
      </c>
      <c r="V63" s="97">
        <f>SUMIF(U$42:U$62,"HP",V$42:V$62)</f>
        <v>24645540.64</v>
      </c>
      <c r="W63" s="95"/>
      <c r="X63" s="96" t="s">
        <v>27</v>
      </c>
      <c r="Y63" s="98">
        <f>SUMIF(X$42:X$62,"HP",Y$42:Y$62)</f>
        <v>11166563.9</v>
      </c>
      <c r="Z63" s="97"/>
      <c r="AA63" s="96" t="s">
        <v>27</v>
      </c>
      <c r="AB63" s="97">
        <f>SUMIF(AA$42:AA$62,"HP",AB$42:AB$62)</f>
        <v>29559948.990000002</v>
      </c>
      <c r="AC63" s="95"/>
      <c r="AD63" s="96" t="s">
        <v>27</v>
      </c>
      <c r="AE63" s="98">
        <f>SUMIF(AD$42:AD$62,"HP",AE$42:AE$62)</f>
        <v>17433220.85</v>
      </c>
      <c r="AF63" s="97"/>
      <c r="AG63" s="97" t="s">
        <v>27</v>
      </c>
      <c r="AH63" s="97">
        <f>SUMIF(AG$42:AG$62,"HP",AH$42:AH$62)</f>
        <v>0</v>
      </c>
      <c r="AI63" s="95"/>
      <c r="AJ63" s="96" t="s">
        <v>27</v>
      </c>
      <c r="AK63" s="98">
        <f>SUMIF(AJ$42:AJ$62,"HP",AK$42:AK$62)</f>
        <v>7799093.76</v>
      </c>
      <c r="AL63" s="97"/>
      <c r="AM63" s="97" t="s">
        <v>27</v>
      </c>
      <c r="AN63" s="97">
        <f>SUMIF(AM$42:AM$62,"HP",AN$42:AN$62)</f>
        <v>0</v>
      </c>
      <c r="AO63" s="95"/>
      <c r="AP63" s="96" t="s">
        <v>27</v>
      </c>
      <c r="AQ63" s="98">
        <f>SUMIF(AP$42:AP$62,"HP",AQ$42:AQ$62)</f>
        <v>0</v>
      </c>
      <c r="AR63" s="97"/>
      <c r="AS63" s="97" t="s">
        <v>27</v>
      </c>
      <c r="AT63" s="97">
        <f>SUMIF(AS$42:AS$62,"HP",AT$42:AT$62)</f>
        <v>0</v>
      </c>
      <c r="AU63" s="95"/>
      <c r="AV63" s="96" t="s">
        <v>27</v>
      </c>
      <c r="AW63" s="98">
        <f>SUMIF(AV$42:AV$62,"HP",AW$42:AW$62)</f>
        <v>0</v>
      </c>
      <c r="AX63" s="95"/>
      <c r="AY63" s="96" t="s">
        <v>27</v>
      </c>
      <c r="AZ63" s="98">
        <f>SUMIF(AY$42:AY$62,"HP",AZ$42:AZ$62)</f>
        <v>0</v>
      </c>
      <c r="BA63" s="53"/>
    </row>
    <row r="64" spans="1:53" s="6" customFormat="1" ht="12.75">
      <c r="A64" s="54" t="s">
        <v>32</v>
      </c>
      <c r="B64" s="95" t="str">
        <f>B42</f>
        <v>K3IU</v>
      </c>
      <c r="C64" s="96" t="s">
        <v>29</v>
      </c>
      <c r="D64" s="97">
        <f>SUMIF(C$42:C$62,"LP",D$42:D$62)</f>
        <v>222982</v>
      </c>
      <c r="E64" s="95" t="str">
        <f>E42</f>
        <v>W1WBB</v>
      </c>
      <c r="F64" s="96" t="s">
        <v>29</v>
      </c>
      <c r="G64" s="97">
        <f>SUMIF(F$42:F$62,"LP",G$42:G$62)</f>
        <v>772231.55</v>
      </c>
      <c r="H64" s="95" t="str">
        <f>H42</f>
        <v>W1AN</v>
      </c>
      <c r="I64" s="96" t="s">
        <v>29</v>
      </c>
      <c r="J64" s="97">
        <f>SUMIF(I$42:I$62,"LP",J$42:J$62)</f>
        <v>94533.1</v>
      </c>
      <c r="K64" s="95" t="str">
        <f>K42</f>
        <v>KS1J</v>
      </c>
      <c r="L64" s="96" t="s">
        <v>29</v>
      </c>
      <c r="M64" s="98">
        <f>SUMIF(L$42:L$62,"LP",M$42:M$62)</f>
        <v>3025288.05</v>
      </c>
      <c r="N64" s="95" t="str">
        <f>N42</f>
        <v>KA1VMG</v>
      </c>
      <c r="O64" s="96" t="s">
        <v>29</v>
      </c>
      <c r="P64" s="97">
        <f>SUMIF(O$42:O$62,"LP",P$42:P$62)</f>
        <v>553277.75</v>
      </c>
      <c r="Q64" s="95" t="str">
        <f>Q42</f>
        <v>K1SD</v>
      </c>
      <c r="R64" s="96" t="s">
        <v>29</v>
      </c>
      <c r="S64" s="98">
        <f>SUMIF(R$42:R$62,"LP",S$42:S$62)</f>
        <v>0</v>
      </c>
      <c r="T64" s="95" t="str">
        <f>T42</f>
        <v>W1XX</v>
      </c>
      <c r="U64" s="96" t="s">
        <v>29</v>
      </c>
      <c r="V64" s="97">
        <f>SUMIF(U$42:U$62,"LP",V$42:V$62)</f>
        <v>0</v>
      </c>
      <c r="W64" s="95" t="str">
        <f>W42</f>
        <v>KI1G</v>
      </c>
      <c r="X64" s="96" t="s">
        <v>29</v>
      </c>
      <c r="Y64" s="98">
        <f>SUMIF(X$42:X$62,"LP",Y$42:Y$62)</f>
        <v>0</v>
      </c>
      <c r="Z64" s="95" t="str">
        <f>Z42</f>
        <v>K1DM</v>
      </c>
      <c r="AA64" s="96" t="s">
        <v>29</v>
      </c>
      <c r="AB64" s="97">
        <f>SUMIF(AA$42:AA$62,"LP",AB$42:AB$62)</f>
        <v>0</v>
      </c>
      <c r="AC64" s="95" t="str">
        <f>AC42</f>
        <v>KB1RFJ</v>
      </c>
      <c r="AD64" s="96" t="s">
        <v>29</v>
      </c>
      <c r="AE64" s="98">
        <f>SUMIF(AD$42:AD$62,"LP",AE$42:AE$62)</f>
        <v>0</v>
      </c>
      <c r="AF64" s="95" t="str">
        <f>AF42</f>
        <v>NR1H</v>
      </c>
      <c r="AG64" s="97" t="s">
        <v>29</v>
      </c>
      <c r="AH64" s="97">
        <f>SUMIF(AG$42:AG$62,"LP",AH$42:AH$62)</f>
        <v>11088</v>
      </c>
      <c r="AI64" s="95" t="str">
        <f>AI42</f>
        <v>KE1J</v>
      </c>
      <c r="AJ64" s="96" t="s">
        <v>29</v>
      </c>
      <c r="AK64" s="98">
        <f>SUMIF(AJ$42:AJ$62,"LP",AK$42:AK$62)</f>
        <v>0</v>
      </c>
      <c r="AL64" s="95">
        <f>AL42</f>
      </c>
      <c r="AM64" s="97" t="s">
        <v>29</v>
      </c>
      <c r="AN64" s="97">
        <f>SUMIF(AM$42:AM$62,"LP",AN$42:AN$62)</f>
        <v>0</v>
      </c>
      <c r="AO64" s="95">
        <f>AO42</f>
      </c>
      <c r="AP64" s="96" t="s">
        <v>29</v>
      </c>
      <c r="AQ64" s="98">
        <f>SUMIF(AP$42:AP$62,"LP",AQ$42:AQ$62)</f>
        <v>0</v>
      </c>
      <c r="AR64" s="95">
        <f>AR42</f>
      </c>
      <c r="AS64" s="97" t="s">
        <v>29</v>
      </c>
      <c r="AT64" s="97">
        <f>SUMIF(AS$42:AS$62,"LP",AT$42:AT$62)</f>
        <v>0</v>
      </c>
      <c r="AU64" s="95">
        <f>AU42</f>
      </c>
      <c r="AV64" s="96" t="s">
        <v>29</v>
      </c>
      <c r="AW64" s="98">
        <f>SUMIF(AV$42:AV$62,"LP",AW$42:AW$62)</f>
        <v>0</v>
      </c>
      <c r="AX64" s="95">
        <f>AX42</f>
      </c>
      <c r="AY64" s="96" t="s">
        <v>29</v>
      </c>
      <c r="AZ64" s="98">
        <f>SUMIF(AY$42:AY$62,"LP",AZ$42:AZ$62)</f>
        <v>0</v>
      </c>
      <c r="BA64" s="53"/>
    </row>
    <row r="65" spans="1:53" s="6" customFormat="1" ht="12.75">
      <c r="A65" s="55"/>
      <c r="B65" s="99"/>
      <c r="C65" s="100" t="s">
        <v>31</v>
      </c>
      <c r="D65" s="101">
        <f>SUMIF(C$42:C$62,"QRP",D$42:D$62)</f>
        <v>0</v>
      </c>
      <c r="E65" s="99"/>
      <c r="F65" s="100" t="s">
        <v>31</v>
      </c>
      <c r="G65" s="101">
        <f>SUMIF(F$42:F$62,"QRP",G$42:G$62)</f>
        <v>0</v>
      </c>
      <c r="H65" s="99"/>
      <c r="I65" s="100" t="s">
        <v>31</v>
      </c>
      <c r="J65" s="101">
        <f>SUMIF(I$42:I$62,"QRP",J$42:J$62)</f>
        <v>0</v>
      </c>
      <c r="K65" s="99"/>
      <c r="L65" s="100" t="s">
        <v>31</v>
      </c>
      <c r="M65" s="102">
        <f>SUMIF(L$42:L$62,"QRP",M$42:M$62)</f>
        <v>0</v>
      </c>
      <c r="N65" s="101"/>
      <c r="O65" s="100" t="s">
        <v>31</v>
      </c>
      <c r="P65" s="101">
        <f>SUMIF(O$42:O$62,"QRP",P$42:P$62)</f>
        <v>0</v>
      </c>
      <c r="Q65" s="99"/>
      <c r="R65" s="100" t="s">
        <v>31</v>
      </c>
      <c r="S65" s="102">
        <f>SUMIF(R$42:R$62,"QRP",S$42:S$62)</f>
        <v>0</v>
      </c>
      <c r="T65" s="101"/>
      <c r="U65" s="100" t="s">
        <v>31</v>
      </c>
      <c r="V65" s="101">
        <f>SUMIF(U$42:U$62,"QRP",V$42:V$62)</f>
        <v>0</v>
      </c>
      <c r="W65" s="99"/>
      <c r="X65" s="100" t="s">
        <v>31</v>
      </c>
      <c r="Y65" s="102">
        <f>SUMIF(X$42:X$62,"QRP",Y$42:Y$62)</f>
        <v>0</v>
      </c>
      <c r="Z65" s="101"/>
      <c r="AA65" s="100" t="s">
        <v>31</v>
      </c>
      <c r="AB65" s="101">
        <f>SUMIF(AA$42:AA$62,"QRP",AB$42:AB$62)</f>
        <v>0</v>
      </c>
      <c r="AC65" s="99"/>
      <c r="AD65" s="100" t="s">
        <v>31</v>
      </c>
      <c r="AE65" s="102">
        <f>SUMIF(AD$42:AD$62,"QRP",AE$42:AE$62)</f>
        <v>0</v>
      </c>
      <c r="AF65" s="101"/>
      <c r="AG65" s="101" t="s">
        <v>31</v>
      </c>
      <c r="AH65" s="101">
        <f>SUMIF(AG$42:AG$62,"QRP",AH$42:AH$62)</f>
        <v>0</v>
      </c>
      <c r="AI65" s="99"/>
      <c r="AJ65" s="100" t="s">
        <v>31</v>
      </c>
      <c r="AK65" s="102">
        <f>SUMIF(AJ$42:AJ$62,"QRP",AK$42:AK$62)</f>
        <v>0</v>
      </c>
      <c r="AL65" s="101"/>
      <c r="AM65" s="101" t="s">
        <v>31</v>
      </c>
      <c r="AN65" s="101">
        <f>SUMIF(AM$42:AM$62,"QRP",AN$42:AN$62)</f>
        <v>0</v>
      </c>
      <c r="AO65" s="99"/>
      <c r="AP65" s="100" t="s">
        <v>31</v>
      </c>
      <c r="AQ65" s="102">
        <f>SUMIF(AP$42:AP$62,"QRP",AQ$42:AQ$62)</f>
        <v>0</v>
      </c>
      <c r="AR65" s="101"/>
      <c r="AS65" s="101" t="s">
        <v>31</v>
      </c>
      <c r="AT65" s="101">
        <f>SUMIF(AS$42:AS$62,"QRP",AT$42:AT$62)</f>
        <v>0</v>
      </c>
      <c r="AU65" s="99"/>
      <c r="AV65" s="100" t="s">
        <v>31</v>
      </c>
      <c r="AW65" s="102">
        <f>SUMIF(AV$42:AV$62,"QRP",AW$42:AW$62)</f>
        <v>0</v>
      </c>
      <c r="AX65" s="99"/>
      <c r="AY65" s="100" t="s">
        <v>31</v>
      </c>
      <c r="AZ65" s="102">
        <f>SUMIF(AY$42:AY$62,"QRP",AZ$42:AZ$62)</f>
        <v>0</v>
      </c>
      <c r="BA65" s="53"/>
    </row>
    <row r="71" ht="12.75">
      <c r="A71" s="23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spans="1:52" ht="12.75">
      <c r="A76" s="24"/>
      <c r="AZ76" s="8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spans="1:7" ht="12.75">
      <c r="A89" s="24"/>
      <c r="D89" s="25"/>
      <c r="E89" s="25"/>
      <c r="F89" s="25"/>
      <c r="G89" s="25"/>
    </row>
    <row r="90" spans="1:7" ht="12.75">
      <c r="A90" s="24"/>
      <c r="D90" s="25"/>
      <c r="E90" s="25"/>
      <c r="F90" s="25"/>
      <c r="G90" s="25"/>
    </row>
    <row r="91" spans="1:4" ht="12.75">
      <c r="A91" s="24"/>
      <c r="D91" s="8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41" spans="1:52" ht="15">
      <c r="A141" s="9"/>
      <c r="B141" s="10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</sheetData>
  <sheetProtection password="F72D" sheet="1" selectLockedCells="1" selectUnlockedCells="1"/>
  <mergeCells count="3">
    <mergeCell ref="B39:AZ39"/>
    <mergeCell ref="B40:AZ40"/>
    <mergeCell ref="A27:B27"/>
  </mergeCells>
  <dataValidations count="4">
    <dataValidation type="whole" allowBlank="1" showInputMessage="1" showErrorMessage="1" sqref="C28">
      <formula1>0</formula1>
      <formula2>100000000</formula2>
    </dataValidation>
    <dataValidation errorStyle="information" type="list" allowBlank="1" showInputMessage="1" showErrorMessage="1" prompt="HP, LP, or QRP only" error="HP, LP or QRP Only" sqref="D2:D16 D18:D22">
      <formula1>Power</formula1>
    </dataValidation>
    <dataValidation type="list" allowBlank="1" showInputMessage="1" showErrorMessage="1" prompt="HP, LP, or QRP only" error="HP, LP or QRP Only" sqref="D17">
      <formula1>Power</formula1>
    </dataValidation>
    <dataValidation type="list" allowBlank="1" showInputMessage="1" showErrorMessage="1" sqref="J2:J22 G2:G22 M2:M22">
      <formula1>Power</formula1>
    </dataValidation>
  </dataValidations>
  <printOptions/>
  <pageMargins left="0.37" right="0.33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3"/>
  <sheetViews>
    <sheetView zoomScalePageLayoutView="0" workbookViewId="0" topLeftCell="A40">
      <pane xSplit="1" topLeftCell="B1" activePane="topRight" state="frozen"/>
      <selection pane="topLeft" activeCell="A1" sqref="A1"/>
      <selection pane="topRight" activeCell="B56" sqref="B56"/>
    </sheetView>
  </sheetViews>
  <sheetFormatPr defaultColWidth="9.140625" defaultRowHeight="12.75"/>
  <cols>
    <col min="1" max="1" width="36.57421875" style="0" customWidth="1"/>
    <col min="2" max="34" width="10.7109375" style="0" customWidth="1"/>
    <col min="35" max="35" width="14.57421875" style="0" customWidth="1"/>
    <col min="36" max="36" width="10.7109375" style="0" customWidth="1"/>
  </cols>
  <sheetData>
    <row r="1" spans="1:35" ht="13.5" thickBot="1">
      <c r="A1" s="22" t="s">
        <v>55</v>
      </c>
      <c r="B1" s="19" t="str">
        <f>'Main Display'!B2</f>
        <v>K3IU</v>
      </c>
      <c r="C1" s="19" t="str">
        <f>'Main Display'!E2</f>
        <v>W1WBB</v>
      </c>
      <c r="D1" s="19" t="str">
        <f>'Main Display'!H2</f>
        <v>W1AN</v>
      </c>
      <c r="E1" s="19" t="str">
        <f>'Main Display'!K2</f>
        <v>KS1J</v>
      </c>
      <c r="F1" s="19" t="str">
        <f>IF('Main Display'!N2="",'Main Display'!N3,'Main Display'!N2)</f>
        <v>KA1VMG</v>
      </c>
      <c r="G1" s="19" t="str">
        <f>IF('Main Display'!Q2="",'Main Display'!Q3,'Main Display'!Q2)</f>
        <v>K1SD</v>
      </c>
      <c r="H1" s="19" t="str">
        <f>IF('Main Display'!T2="",'Main Display'!T3,'Main Display'!T2)</f>
        <v>W1XX</v>
      </c>
      <c r="I1" s="19" t="str">
        <f>IF('Main Display'!W2="",'Main Display'!W3,'Main Display'!W2)</f>
        <v>KI1G</v>
      </c>
      <c r="J1" s="19" t="str">
        <f>IF('Main Display'!Z2="",'Main Display'!Z3,'Main Display'!Z2)</f>
        <v>K1DM</v>
      </c>
      <c r="K1" s="19"/>
      <c r="L1" s="19"/>
      <c r="M1" s="19" t="str">
        <f>IF('Main Display'!AC2="",'Main Display'!AC3,'Main Display'!AC2)</f>
        <v>KB1RFJ</v>
      </c>
      <c r="N1" s="19"/>
      <c r="O1" s="19"/>
      <c r="P1" s="19" t="str">
        <f>IF('Main Display'!AF2="",'Main Display'!AF3,'Main Display'!AF2)</f>
        <v>NR1H</v>
      </c>
      <c r="Q1" s="19"/>
      <c r="R1" s="19"/>
      <c r="S1" s="19" t="str">
        <f>IF('Main Display'!AI2="",'Main Display'!AI3,'Main Display'!AI2)</f>
        <v>KE1J</v>
      </c>
      <c r="T1" s="19"/>
      <c r="U1" s="19"/>
      <c r="V1" s="19">
        <f>IF('Main Display'!AL2="",'Main Display'!AL3,'Main Display'!AL2)</f>
        <v>0</v>
      </c>
      <c r="W1" s="19"/>
      <c r="X1" s="19"/>
      <c r="Y1" s="19">
        <f>IF('Main Display'!AO2="",'Main Display'!AO3,'Main Display'!AO2)</f>
        <v>0</v>
      </c>
      <c r="Z1" s="19"/>
      <c r="AA1" s="19"/>
      <c r="AB1" s="19">
        <f>IF('Main Display'!AR2="",'Main Display'!AR3,'Main Display'!AR2)</f>
        <v>0</v>
      </c>
      <c r="AC1" s="19"/>
      <c r="AD1" s="19"/>
      <c r="AE1" s="19">
        <f>IF('Main Display'!AU2="",'Main Display'!AU3,'Main Display'!AU2)</f>
        <v>0</v>
      </c>
      <c r="AF1" s="19"/>
      <c r="AG1" s="19"/>
      <c r="AH1" s="19">
        <f>IF('Main Display'!AX2="",'Main Display'!AX3,'Main Display'!AX2)</f>
        <v>0</v>
      </c>
      <c r="AI1" s="20" t="s">
        <v>53</v>
      </c>
    </row>
    <row r="2" spans="1:36" ht="13.5" thickTop="1">
      <c r="A2" s="21" t="s">
        <v>33</v>
      </c>
      <c r="B2" s="18">
        <f>IF('Main Display'!D2="HP",'Main Display'!C2,0)</f>
        <v>1273</v>
      </c>
      <c r="C2" s="18">
        <f>IF('Main Display'!G2="HP",'Main Display'!F2,0)</f>
        <v>0</v>
      </c>
      <c r="D2" s="18">
        <f>IF('Main Display'!J2="HP",'Main Display'!I2,0)</f>
        <v>42600</v>
      </c>
      <c r="E2" s="18">
        <f>IF('Main Display'!M2="HP",'Main Display'!L2,0)</f>
        <v>0</v>
      </c>
      <c r="F2" s="18">
        <f>IF('Main Display'!P2="HP",'Main Display'!O2,0)</f>
        <v>0</v>
      </c>
      <c r="G2" s="18">
        <f>IF('Main Display'!S2="HP",'Main Display'!R2,0)</f>
        <v>0</v>
      </c>
      <c r="H2" s="18">
        <f>IF('Main Display'!V2="HP",'Main Display'!U2,0)</f>
        <v>1696</v>
      </c>
      <c r="I2" s="18">
        <f>IF('Main Display'!Y2="HP",'Main Display'!X2,0)</f>
        <v>0</v>
      </c>
      <c r="J2" s="18">
        <f>IF('Main Display'!AB2="HP",'Main Display'!AA2,0)</f>
        <v>0</v>
      </c>
      <c r="K2" s="18"/>
      <c r="L2" s="18"/>
      <c r="M2" s="18">
        <f>IF('Main Display'!AE2="HP",'Main Display'!AD2,0)</f>
        <v>0</v>
      </c>
      <c r="N2" s="18"/>
      <c r="O2" s="18"/>
      <c r="P2" s="18">
        <f>IF('Main Display'!AH2="HP",'Main Display'!AG2,0)</f>
        <v>0</v>
      </c>
      <c r="Q2" s="18"/>
      <c r="R2" s="18"/>
      <c r="S2" s="18">
        <f>IF('Main Display'!AK2="HP",'Main Display'!AJ2,0)</f>
        <v>0</v>
      </c>
      <c r="T2" s="18"/>
      <c r="U2" s="18"/>
      <c r="V2" s="18">
        <f>IF('Main Display'!AN2="HP",'Main Display'!AM2,0)</f>
        <v>0</v>
      </c>
      <c r="W2" s="18"/>
      <c r="X2" s="18"/>
      <c r="Y2" s="18">
        <f>IF('Main Display'!AQ2="HP",'Main Display'!AP2,0)</f>
        <v>0</v>
      </c>
      <c r="Z2" s="18"/>
      <c r="AA2" s="18"/>
      <c r="AB2" s="18">
        <f>IF('Main Display'!AT2="HP",'Main Display'!AS2,0)</f>
        <v>0</v>
      </c>
      <c r="AC2" s="18"/>
      <c r="AD2" s="18"/>
      <c r="AE2" s="18">
        <f>IF('Main Display'!AW2="HP",'Main Display'!AV2,0)</f>
        <v>0</v>
      </c>
      <c r="AF2" s="18"/>
      <c r="AG2" s="18"/>
      <c r="AH2" s="18">
        <f>IF('Main Display'!AZ2="HP",'Main Display'!AY2,0)</f>
        <v>0</v>
      </c>
      <c r="AI2" s="18">
        <f aca="true" t="shared" si="0" ref="AI2:AI33">SUM(B2:AH2)</f>
        <v>45569</v>
      </c>
      <c r="AJ2" s="14"/>
    </row>
    <row r="3" spans="1:36" ht="12.75">
      <c r="A3" s="12" t="s">
        <v>29</v>
      </c>
      <c r="B3" s="15">
        <f>IF('Main Display'!D2="LP",'Main Display'!C2,0)</f>
        <v>0</v>
      </c>
      <c r="C3" s="15">
        <f>IF('Main Display'!G2="LP",'Main Display'!F2,0)</f>
        <v>1007</v>
      </c>
      <c r="D3" s="15">
        <f>IF('Main Display'!J2="LP",'Main Display'!I2,0)</f>
        <v>0</v>
      </c>
      <c r="E3" s="15">
        <f>IF('Main Display'!M2="LP",'Main Display'!L2,0)</f>
        <v>0</v>
      </c>
      <c r="F3" s="15">
        <f>IF('Main Display'!P2="LP",'Main Display'!O2,0)</f>
        <v>406</v>
      </c>
      <c r="G3" s="15">
        <f>IF('Main Display'!S2="LP",'Main Display'!R2,0)</f>
        <v>0</v>
      </c>
      <c r="H3" s="15">
        <f>IF('Main Display'!V2="LP",'Main Display'!U2,0)</f>
        <v>0</v>
      </c>
      <c r="I3" s="15">
        <f>IF('Main Display'!Y2="LP",'Main Display'!X2,0)</f>
        <v>0</v>
      </c>
      <c r="J3" s="15">
        <f>IF('Main Display'!AB2="LP",'Main Display'!AA2,0)</f>
        <v>0</v>
      </c>
      <c r="K3" s="15"/>
      <c r="L3" s="15"/>
      <c r="M3" s="15">
        <f>IF('Main Display'!AE2="LP",'Main Display'!AD2,0)</f>
        <v>0</v>
      </c>
      <c r="N3" s="15"/>
      <c r="O3" s="15"/>
      <c r="P3" s="15">
        <f>IF('Main Display'!AH2="LP",'Main Display'!AG2,0)</f>
        <v>0</v>
      </c>
      <c r="Q3" s="15"/>
      <c r="R3" s="15"/>
      <c r="S3" s="15">
        <f>IF('Main Display'!AK2="LP",'Main Display'!AJ2,0)</f>
        <v>0</v>
      </c>
      <c r="T3" s="15"/>
      <c r="U3" s="15"/>
      <c r="V3" s="15">
        <f>IF('Main Display'!AN2="LP",'Main Display'!AM2,0)</f>
        <v>0</v>
      </c>
      <c r="W3" s="15"/>
      <c r="X3" s="15"/>
      <c r="Y3" s="15">
        <f>IF('Main Display'!AQ2="LP",'Main Display'!AP2,0)</f>
        <v>0</v>
      </c>
      <c r="Z3" s="15"/>
      <c r="AA3" s="15"/>
      <c r="AB3" s="15">
        <f>IF('Main Display'!AT2="LP",'Main Display'!AS2,0)</f>
        <v>0</v>
      </c>
      <c r="AC3" s="15"/>
      <c r="AD3" s="15"/>
      <c r="AE3" s="15">
        <f>IF('Main Display'!AW2="LP",'Main Display'!AV2,0)</f>
        <v>0</v>
      </c>
      <c r="AF3" s="15"/>
      <c r="AG3" s="15"/>
      <c r="AH3" s="15">
        <f>IF('Main Display'!AZ2="LP",'Main Display'!AY2,0)</f>
        <v>0</v>
      </c>
      <c r="AI3" s="15">
        <f t="shared" si="0"/>
        <v>1413</v>
      </c>
      <c r="AJ3" s="14"/>
    </row>
    <row r="4" spans="1:36" ht="12.75">
      <c r="A4" s="12" t="s">
        <v>31</v>
      </c>
      <c r="B4" s="15">
        <f>IF('Main Display'!D2="QRP",'Main Display'!C2,0)</f>
        <v>0</v>
      </c>
      <c r="C4" s="15">
        <f>IF('Main Display'!G2="QRP",'Main Display'!F2,0)</f>
        <v>0</v>
      </c>
      <c r="D4" s="15">
        <f>IF('Main Display'!J2="QRP",'Main Display'!I2,0)</f>
        <v>0</v>
      </c>
      <c r="E4" s="15">
        <f>IF('Main Display'!M2="QRP",'Main Display'!L2,0)</f>
        <v>0</v>
      </c>
      <c r="F4" s="15">
        <f>IF('Main Display'!P4="QRP",'Main Display'!O4,0)</f>
        <v>0</v>
      </c>
      <c r="G4" s="15">
        <f>IF('Main Display'!S2="QRP",'Main Display'!R2,0)</f>
        <v>0</v>
      </c>
      <c r="H4" s="15">
        <f>IF('Main Display'!V2="QRP",'Main Display'!U2,0)</f>
        <v>0</v>
      </c>
      <c r="I4" s="15">
        <f>IF('Main Display'!Y2="QRP",'Main Display'!X2,0)</f>
        <v>0</v>
      </c>
      <c r="J4" s="15">
        <f>IF('Main Display'!AB2="QRP",'Main Display'!AA2,0)</f>
        <v>0</v>
      </c>
      <c r="K4" s="15"/>
      <c r="L4" s="15"/>
      <c r="M4" s="15">
        <f>IF('Main Display'!AE2="QRP",'Main Display'!AD2,0)</f>
        <v>0</v>
      </c>
      <c r="N4" s="15"/>
      <c r="O4" s="15"/>
      <c r="P4" s="15">
        <f>IF('Main Display'!AH2="QRP",'Main Display'!AG2,0)</f>
        <v>0</v>
      </c>
      <c r="Q4" s="15"/>
      <c r="R4" s="15"/>
      <c r="S4" s="15">
        <f>IF('Main Display'!AK2="QRP",'Main Display'!AJ2,0)</f>
        <v>0</v>
      </c>
      <c r="T4" s="15"/>
      <c r="U4" s="15"/>
      <c r="V4" s="15">
        <f>IF('Main Display'!AN2="QRP",'Main Display'!AM2,0)</f>
        <v>0</v>
      </c>
      <c r="W4" s="15"/>
      <c r="X4" s="15"/>
      <c r="Y4" s="15">
        <f>IF('Main Display'!AQ2="QRP",'Main Display'!AP2,0)</f>
        <v>0</v>
      </c>
      <c r="Z4" s="15"/>
      <c r="AA4" s="15"/>
      <c r="AB4" s="15">
        <f>IF('Main Display'!AT2="QRP",'Main Display'!AS2,0)</f>
        <v>0</v>
      </c>
      <c r="AC4" s="15"/>
      <c r="AD4" s="15"/>
      <c r="AE4" s="15">
        <f>IF('Main Display'!AW2="QRP",'Main Display'!AV2,0)</f>
        <v>0</v>
      </c>
      <c r="AF4" s="15"/>
      <c r="AG4" s="15"/>
      <c r="AH4" s="15">
        <f>IF('Main Display'!AZ2="QRP",'Main Display'!AY2,0)</f>
        <v>0</v>
      </c>
      <c r="AI4" s="15">
        <f t="shared" si="0"/>
        <v>0</v>
      </c>
      <c r="AJ4" s="14"/>
    </row>
    <row r="5" spans="1:36" ht="12.75">
      <c r="A5" s="11" t="s">
        <v>34</v>
      </c>
      <c r="B5" s="16">
        <f>IF('Main Display'!D3="HP",'Main Display'!C3,0)</f>
        <v>310422</v>
      </c>
      <c r="C5" s="16">
        <f>IF('Main Display'!G3="HP",'Main Display'!F3,0)</f>
        <v>0</v>
      </c>
      <c r="D5" s="16">
        <f>IF('Main Display'!J3="HP",'Main Display'!I3,0)</f>
        <v>743568</v>
      </c>
      <c r="E5" s="16">
        <f>IF('Main Display'!M3="HP",'Main Display'!L3,0)</f>
        <v>0</v>
      </c>
      <c r="F5" s="16">
        <f>IF('Main Display'!P3="HP",'Main Display'!O3,0)</f>
        <v>0</v>
      </c>
      <c r="G5" s="16">
        <f>IF('Main Display'!S3="HP",'Main Display'!R3,0)</f>
        <v>1469065</v>
      </c>
      <c r="H5" s="16">
        <f>IF('Main Display'!V3="HP",'Main Display'!U3,0)</f>
        <v>0</v>
      </c>
      <c r="I5" s="16">
        <f>IF('Main Display'!Y3="HP",'Main Display'!X3,0)</f>
        <v>5448224</v>
      </c>
      <c r="J5" s="16">
        <f>IF('Main Display'!AB3="HP",'Main Display'!AA3,0)</f>
        <v>743568</v>
      </c>
      <c r="K5" s="16"/>
      <c r="L5" s="16"/>
      <c r="M5" s="16">
        <f>IF('Main Display'!AE3="HP",'Main Display'!AD3,0)</f>
        <v>743568</v>
      </c>
      <c r="N5" s="16"/>
      <c r="O5" s="16"/>
      <c r="P5" s="16">
        <f>IF('Main Display'!AH3="HP",'Main Display'!AG3,0)</f>
        <v>0</v>
      </c>
      <c r="Q5" s="16"/>
      <c r="R5" s="16"/>
      <c r="S5" s="16">
        <f>IF('Main Display'!AK3="HP",'Main Display'!AJ3,0)</f>
        <v>0</v>
      </c>
      <c r="T5" s="16"/>
      <c r="U5" s="16"/>
      <c r="V5" s="16">
        <f>IF('Main Display'!AN3="HP",'Main Display'!AM3,0)</f>
        <v>0</v>
      </c>
      <c r="W5" s="16"/>
      <c r="X5" s="16"/>
      <c r="Y5" s="16">
        <f>IF('Main Display'!AQ3="HP",'Main Display'!AP3,0)</f>
        <v>0</v>
      </c>
      <c r="Z5" s="16"/>
      <c r="AA5" s="16"/>
      <c r="AB5" s="16">
        <f>IF('Main Display'!AT3="HP",'Main Display'!AS3,0)</f>
        <v>0</v>
      </c>
      <c r="AC5" s="16"/>
      <c r="AD5" s="16"/>
      <c r="AE5" s="16">
        <f>IF('Main Display'!AW3="HP",'Main Display'!AV3,0)</f>
        <v>0</v>
      </c>
      <c r="AF5" s="16"/>
      <c r="AG5" s="16"/>
      <c r="AH5" s="16">
        <f>IF('Main Display'!AZ3="HP",'Main Display'!AY3,0)</f>
        <v>0</v>
      </c>
      <c r="AI5" s="16">
        <f t="shared" si="0"/>
        <v>9458415</v>
      </c>
      <c r="AJ5" s="14"/>
    </row>
    <row r="6" spans="1:36" ht="12.75">
      <c r="A6" s="13" t="s">
        <v>29</v>
      </c>
      <c r="B6" s="16">
        <f>IF('Main Display'!D$3="LP",'Main Display'!C$3,0)</f>
        <v>0</v>
      </c>
      <c r="C6" s="16">
        <f>IF('Main Display'!G$3="LP",'Main Display'!F$3,0)</f>
        <v>0</v>
      </c>
      <c r="D6" s="16">
        <f>IF('Main Display'!J$3="LP",'Main Display'!I$3,0)</f>
        <v>0</v>
      </c>
      <c r="E6" s="16">
        <f>IF('Main Display'!M$3="LP",'Main Display'!L$3,0)</f>
        <v>407968</v>
      </c>
      <c r="F6" s="16">
        <f>IF('Main Display'!P$3="LP",'Main Display'!O$3,0)</f>
        <v>0</v>
      </c>
      <c r="G6" s="16">
        <f>IF('Main Display'!S$3="LP",'Main Display'!R$3,0)</f>
        <v>0</v>
      </c>
      <c r="H6" s="16">
        <f>IF('Main Display'!V$3="LP",'Main Display'!U$3,0)</f>
        <v>0</v>
      </c>
      <c r="I6" s="16">
        <f>IF('Main Display'!Y$3="LP",'Main Display'!X$3,0)</f>
        <v>0</v>
      </c>
      <c r="J6" s="16">
        <f>IF('Main Display'!AB$3="LP",'Main Display'!AA$3,0)</f>
        <v>0</v>
      </c>
      <c r="K6" s="16"/>
      <c r="L6" s="16"/>
      <c r="M6" s="16">
        <f>IF('Main Display'!AE$3="LP",'Main Display'!AD$3,0)</f>
        <v>0</v>
      </c>
      <c r="N6" s="16"/>
      <c r="O6" s="16"/>
      <c r="P6" s="16">
        <f>IF('Main Display'!AH$3="LP",'Main Display'!AG$3,0)</f>
        <v>0</v>
      </c>
      <c r="Q6" s="16"/>
      <c r="R6" s="16"/>
      <c r="S6" s="16">
        <f>IF('Main Display'!AK$3="LP",'Main Display'!AJ$3,0)</f>
        <v>0</v>
      </c>
      <c r="T6" s="16"/>
      <c r="U6" s="16"/>
      <c r="V6" s="16">
        <f>IF('Main Display'!AN$3="LP",'Main Display'!AM$3,0)</f>
        <v>0</v>
      </c>
      <c r="W6" s="16"/>
      <c r="X6" s="16"/>
      <c r="Y6" s="16">
        <f>IF('Main Display'!AQ$3="LP",'Main Display'!AP$3,0)</f>
        <v>0</v>
      </c>
      <c r="Z6" s="16"/>
      <c r="AA6" s="16"/>
      <c r="AB6" s="16">
        <f>IF('Main Display'!AT$3="LP",'Main Display'!AS$3,0)</f>
        <v>0</v>
      </c>
      <c r="AC6" s="16"/>
      <c r="AD6" s="16"/>
      <c r="AE6" s="16">
        <f>IF('Main Display'!AW$3="LP",'Main Display'!AV$3,0)</f>
        <v>0</v>
      </c>
      <c r="AF6" s="16"/>
      <c r="AG6" s="16"/>
      <c r="AH6" s="16">
        <f>IF('Main Display'!AZ$3="LP",'Main Display'!AY$3,0)</f>
        <v>0</v>
      </c>
      <c r="AI6" s="16">
        <f t="shared" si="0"/>
        <v>407968</v>
      </c>
      <c r="AJ6" s="14"/>
    </row>
    <row r="7" spans="1:36" ht="12.75">
      <c r="A7" s="13" t="s">
        <v>31</v>
      </c>
      <c r="B7" s="16">
        <f>IF('Main Display'!D$3="QRP",'Main Display'!C$3,0)</f>
        <v>0</v>
      </c>
      <c r="C7" s="16">
        <f>IF('Main Display'!G$3="QRP",'Main Display'!F$3,0)</f>
        <v>0</v>
      </c>
      <c r="D7" s="16">
        <f>IF('Main Display'!J$3="QRP",'Main Display'!I$3,0)</f>
        <v>0</v>
      </c>
      <c r="E7" s="16">
        <f>IF('Main Display'!M$3="QRP",'Main Display'!L$3,0)</f>
        <v>0</v>
      </c>
      <c r="F7" s="16">
        <f>IF('Main Display'!P$3="QRP",'Main Display'!O$3,0)</f>
        <v>0</v>
      </c>
      <c r="G7" s="16">
        <f>IF('Main Display'!S$3="QRP",'Main Display'!R$3,0)</f>
        <v>0</v>
      </c>
      <c r="H7" s="16">
        <f>IF('Main Display'!V$3="QRP",'Main Display'!U$3,0)</f>
        <v>0</v>
      </c>
      <c r="I7" s="16">
        <f>IF('Main Display'!Y$3="QRP",'Main Display'!X$3,0)</f>
        <v>0</v>
      </c>
      <c r="J7" s="16">
        <f>IF('Main Display'!AB$3="QRP",'Main Display'!AA$3,0)</f>
        <v>0</v>
      </c>
      <c r="K7" s="16"/>
      <c r="L7" s="16"/>
      <c r="M7" s="16">
        <f>IF('Main Display'!AE$3="QRP",'Main Display'!AD$3,0)</f>
        <v>0</v>
      </c>
      <c r="N7" s="16"/>
      <c r="O7" s="16"/>
      <c r="P7" s="16">
        <f>IF('Main Display'!AH$3="QRP",'Main Display'!AG$3,0)</f>
        <v>0</v>
      </c>
      <c r="Q7" s="16"/>
      <c r="R7" s="16"/>
      <c r="S7" s="16">
        <f>IF('Main Display'!AK$3="QRP",'Main Display'!AJ$3,0)</f>
        <v>0</v>
      </c>
      <c r="T7" s="16"/>
      <c r="U7" s="16"/>
      <c r="V7" s="16">
        <f>IF('Main Display'!AN$3="QRP",'Main Display'!AM$3,0)</f>
        <v>0</v>
      </c>
      <c r="W7" s="16"/>
      <c r="X7" s="16"/>
      <c r="Y7" s="16">
        <f>IF('Main Display'!AQ$3="QRP",'Main Display'!AP$3,0)</f>
        <v>0</v>
      </c>
      <c r="Z7" s="16"/>
      <c r="AA7" s="16"/>
      <c r="AB7" s="16">
        <f>IF('Main Display'!AT$3="QRP",'Main Display'!AS$3,0)</f>
        <v>0</v>
      </c>
      <c r="AC7" s="16"/>
      <c r="AD7" s="16"/>
      <c r="AE7" s="16">
        <f>IF('Main Display'!AW$3="QRP",'Main Display'!AV$3,0)</f>
        <v>0</v>
      </c>
      <c r="AF7" s="16"/>
      <c r="AG7" s="16"/>
      <c r="AH7" s="16">
        <f>IF('Main Display'!AZ$3="QRP",'Main Display'!AY$3,0)</f>
        <v>0</v>
      </c>
      <c r="AI7" s="16">
        <f t="shared" si="0"/>
        <v>0</v>
      </c>
      <c r="AJ7" s="14"/>
    </row>
    <row r="8" spans="1:36" ht="12.75">
      <c r="A8" s="11" t="s">
        <v>35</v>
      </c>
      <c r="B8" s="15">
        <f>IF('Main Display'!D4="HP",'Main Display'!C4,0)</f>
        <v>0</v>
      </c>
      <c r="C8" s="15">
        <f>IF('Main Display'!G4="HP",'Main Display'!F4,0)</f>
        <v>0</v>
      </c>
      <c r="D8" s="15">
        <f>IF('Main Display'!J4="HP",'Main Display'!I4,0)</f>
        <v>666516</v>
      </c>
      <c r="E8" s="15">
        <f>IF('Main Display'!M4="HP",'Main Display'!L4,0)</f>
        <v>0</v>
      </c>
      <c r="F8" s="15">
        <f>IF('Main Display'!P4="HP",'Main Display'!O4,0)</f>
        <v>0</v>
      </c>
      <c r="G8" s="15">
        <f>IF('Main Display'!S4="HP",'Main Display'!R4,0)</f>
        <v>1159815</v>
      </c>
      <c r="H8" s="15">
        <f>IF('Main Display'!V4="HP",'Main Display'!U4,0)</f>
        <v>223470</v>
      </c>
      <c r="I8" s="15">
        <f>IF('Main Display'!Y4="HP",'Main Display'!X4,0)</f>
        <v>0</v>
      </c>
      <c r="J8" s="15">
        <f>IF('Main Display'!AB4="HP",'Main Display'!AA4,0)</f>
        <v>0</v>
      </c>
      <c r="K8" s="15"/>
      <c r="L8" s="15"/>
      <c r="M8" s="15">
        <f>IF('Main Display'!AE4="HP",'Main Display'!AD4,0)</f>
        <v>666516</v>
      </c>
      <c r="N8" s="15"/>
      <c r="O8" s="15"/>
      <c r="P8" s="15">
        <f>IF('Main Display'!AH4="HP",'Main Display'!AG4,0)</f>
        <v>0</v>
      </c>
      <c r="Q8" s="15"/>
      <c r="R8" s="15"/>
      <c r="S8" s="15">
        <f>IF('Main Display'!AK4="HP",'Main Display'!AJ4,0)</f>
        <v>0</v>
      </c>
      <c r="T8" s="15"/>
      <c r="U8" s="15"/>
      <c r="V8" s="15">
        <f>IF('Main Display'!AN4="HP",'Main Display'!AM4,0)</f>
        <v>0</v>
      </c>
      <c r="W8" s="15"/>
      <c r="X8" s="15"/>
      <c r="Y8" s="15">
        <f>IF('Main Display'!AQ4="HP",'Main Display'!AP4,0)</f>
        <v>0</v>
      </c>
      <c r="Z8" s="15"/>
      <c r="AA8" s="15"/>
      <c r="AB8" s="15">
        <f>IF('Main Display'!AT4="HP",'Main Display'!AS4,0)</f>
        <v>0</v>
      </c>
      <c r="AC8" s="15"/>
      <c r="AD8" s="15"/>
      <c r="AE8" s="15">
        <f>IF('Main Display'!AW4="HP",'Main Display'!AV4,0)</f>
        <v>0</v>
      </c>
      <c r="AF8" s="15"/>
      <c r="AG8" s="15"/>
      <c r="AH8" s="15">
        <f>IF('Main Display'!AZ4="HP",'Main Display'!AY4,0)</f>
        <v>0</v>
      </c>
      <c r="AI8" s="15">
        <f t="shared" si="0"/>
        <v>2716317</v>
      </c>
      <c r="AJ8" s="14"/>
    </row>
    <row r="9" spans="1:36" ht="12.75">
      <c r="A9" s="13" t="s">
        <v>29</v>
      </c>
      <c r="B9" s="15">
        <f>IF('Main Display'!D$4="LP",'Main Display'!C$4,0)</f>
        <v>119328</v>
      </c>
      <c r="C9" s="15">
        <f>IF('Main Display'!G$4="LP",'Main Display'!F$4,0)</f>
        <v>0</v>
      </c>
      <c r="D9" s="15">
        <f>IF('Main Display'!J$4="LP",'Main Display'!I$4,0)</f>
        <v>0</v>
      </c>
      <c r="E9" s="15">
        <f>IF('Main Display'!M$4="LP",'Main Display'!L$4,0)</f>
        <v>0</v>
      </c>
      <c r="F9" s="15">
        <f>IF('Main Display'!P$4="LP",'Main Display'!O$4,0)</f>
        <v>105950</v>
      </c>
      <c r="G9" s="15">
        <f>IF('Main Display'!S$4="LP",'Main Display'!R$4,0)</f>
        <v>0</v>
      </c>
      <c r="H9" s="15">
        <f>IF('Main Display'!V$4="LP",'Main Display'!U$4,0)</f>
        <v>0</v>
      </c>
      <c r="I9" s="15">
        <f>IF('Main Display'!Y$4="LP",'Main Display'!X$4,0)</f>
        <v>0</v>
      </c>
      <c r="J9" s="15">
        <f>IF('Main Display'!AB$4="LP",'Main Display'!AA$4,0)</f>
        <v>0</v>
      </c>
      <c r="K9" s="15"/>
      <c r="L9" s="15"/>
      <c r="M9" s="15">
        <f>IF('Main Display'!AE$4="LP",'Main Display'!AD$4,0)</f>
        <v>0</v>
      </c>
      <c r="N9" s="15"/>
      <c r="O9" s="15"/>
      <c r="P9" s="15">
        <f>IF('Main Display'!AH$4="LP",'Main Display'!AG$4,0)</f>
        <v>0</v>
      </c>
      <c r="Q9" s="15"/>
      <c r="R9" s="15"/>
      <c r="S9" s="15">
        <f>IF('Main Display'!AK$4="LP",'Main Display'!AJ$4,0)</f>
        <v>0</v>
      </c>
      <c r="T9" s="15"/>
      <c r="U9" s="15"/>
      <c r="V9" s="15">
        <f>IF('Main Display'!AN$4="LP",'Main Display'!AM$4,0)</f>
        <v>0</v>
      </c>
      <c r="W9" s="15"/>
      <c r="X9" s="15"/>
      <c r="Y9" s="15">
        <f>IF('Main Display'!AQ$4="LP",'Main Display'!AP$4,0)</f>
        <v>0</v>
      </c>
      <c r="Z9" s="15"/>
      <c r="AA9" s="15"/>
      <c r="AB9" s="15">
        <f>IF('Main Display'!AT$4="LP",'Main Display'!AS$4,0)</f>
        <v>0</v>
      </c>
      <c r="AC9" s="15"/>
      <c r="AD9" s="15"/>
      <c r="AE9" s="15">
        <f>IF('Main Display'!AW$4="LP",'Main Display'!AV$4,0)</f>
        <v>0</v>
      </c>
      <c r="AF9" s="15"/>
      <c r="AG9" s="15"/>
      <c r="AH9" s="15">
        <f>IF('Main Display'!AZ$4="LP",'Main Display'!AY$4,0)</f>
        <v>0</v>
      </c>
      <c r="AI9" s="15">
        <f t="shared" si="0"/>
        <v>225278</v>
      </c>
      <c r="AJ9" s="14"/>
    </row>
    <row r="10" spans="1:36" ht="12.75">
      <c r="A10" s="13" t="s">
        <v>31</v>
      </c>
      <c r="B10" s="15">
        <f>IF('Main Display'!D$4="QRP",'Main Display'!C$4,0)</f>
        <v>0</v>
      </c>
      <c r="C10" s="15">
        <f>IF('Main Display'!G$4="QRP",'Main Display'!F$4,0)</f>
        <v>0</v>
      </c>
      <c r="D10" s="15">
        <f>IF('Main Display'!J$4="QRP",'Main Display'!I$4,0)</f>
        <v>0</v>
      </c>
      <c r="E10" s="15">
        <f>IF('Main Display'!M$4="QRP",'Main Display'!L$4,0)</f>
        <v>0</v>
      </c>
      <c r="F10" s="15">
        <f>IF('Main Display'!P$4="QRP",'Main Display'!O$4,0)</f>
        <v>0</v>
      </c>
      <c r="G10" s="15">
        <f>IF('Main Display'!S$4="QRP",'Main Display'!R$4,0)</f>
        <v>0</v>
      </c>
      <c r="H10" s="15">
        <f>IF('Main Display'!V$4="QRP",'Main Display'!U$4,0)</f>
        <v>0</v>
      </c>
      <c r="I10" s="15">
        <f>IF('Main Display'!Y$4="QRP",'Main Display'!X$4,0)</f>
        <v>0</v>
      </c>
      <c r="J10" s="15">
        <f>IF('Main Display'!AB$4="QRP",'Main Display'!AA$4,0)</f>
        <v>0</v>
      </c>
      <c r="K10" s="15"/>
      <c r="L10" s="15"/>
      <c r="M10" s="15">
        <f>IF('Main Display'!AE$4="QRP",'Main Display'!AD$4,0)</f>
        <v>0</v>
      </c>
      <c r="N10" s="15"/>
      <c r="O10" s="15"/>
      <c r="P10" s="15">
        <f>IF('Main Display'!AH$4="QRP",'Main Display'!AG$4,0)</f>
        <v>0</v>
      </c>
      <c r="Q10" s="15"/>
      <c r="R10" s="15"/>
      <c r="S10" s="15">
        <f>IF('Main Display'!AK$4="QRP",'Main Display'!AJ$4,0)</f>
        <v>0</v>
      </c>
      <c r="T10" s="15"/>
      <c r="U10" s="15"/>
      <c r="V10" s="15">
        <f>IF('Main Display'!AN$4="QRP",'Main Display'!AM$4,0)</f>
        <v>0</v>
      </c>
      <c r="W10" s="15"/>
      <c r="X10" s="15"/>
      <c r="Y10" s="15">
        <f>IF('Main Display'!AQ$4="QRP",'Main Display'!AP$4,0)</f>
        <v>0</v>
      </c>
      <c r="Z10" s="15"/>
      <c r="AA10" s="15"/>
      <c r="AB10" s="15">
        <f>IF('Main Display'!AT$4="QRP",'Main Display'!AS$4,0)</f>
        <v>0</v>
      </c>
      <c r="AC10" s="15"/>
      <c r="AD10" s="15"/>
      <c r="AE10" s="15">
        <f>IF('Main Display'!AW$4="QRP",'Main Display'!AV$4,0)</f>
        <v>0</v>
      </c>
      <c r="AF10" s="15"/>
      <c r="AG10" s="15"/>
      <c r="AH10" s="15">
        <f>IF('Main Display'!AZ$4="QRP",'Main Display'!AY$4,0)</f>
        <v>0</v>
      </c>
      <c r="AI10" s="15">
        <f t="shared" si="0"/>
        <v>0</v>
      </c>
      <c r="AJ10" s="14"/>
    </row>
    <row r="11" spans="1:36" ht="12.75">
      <c r="A11" s="11" t="s">
        <v>36</v>
      </c>
      <c r="B11" s="16">
        <f>IF('Main Display'!D5="HP",'Main Display'!C5,0)</f>
        <v>81016</v>
      </c>
      <c r="C11" s="16">
        <f>IF('Main Display'!G5="HP",'Main Display'!F5,0)</f>
        <v>0</v>
      </c>
      <c r="D11" s="16">
        <f>IF('Main Display'!J5="HP",'Main Display'!I5,0)</f>
        <v>0</v>
      </c>
      <c r="E11" s="16">
        <f>IF('Main Display'!M5="HP",'Main Display'!L5,0)</f>
        <v>0</v>
      </c>
      <c r="F11" s="16">
        <f>IF('Main Display'!P5="HP",'Main Display'!O5,0)</f>
        <v>0</v>
      </c>
      <c r="G11" s="16">
        <f>IF('Main Display'!S5="HP",'Main Display'!R5,0)</f>
        <v>0</v>
      </c>
      <c r="H11" s="16">
        <f>IF('Main Display'!V5="HP",'Main Display'!U5,0)</f>
        <v>171072</v>
      </c>
      <c r="I11" s="16">
        <f>IF('Main Display'!Y5="HP",'Main Display'!X5,0)</f>
        <v>0</v>
      </c>
      <c r="J11" s="16">
        <f>IF('Main Display'!AB5="HP",'Main Display'!AA5,0)</f>
        <v>0</v>
      </c>
      <c r="K11" s="16"/>
      <c r="L11" s="16"/>
      <c r="M11" s="16">
        <f>IF('Main Display'!AE5="HP",'Main Display'!AD5,0)</f>
        <v>0</v>
      </c>
      <c r="N11" s="16"/>
      <c r="O11" s="16"/>
      <c r="P11" s="16">
        <f>IF('Main Display'!AH5="HP",'Main Display'!AG5,0)</f>
        <v>0</v>
      </c>
      <c r="Q11" s="16"/>
      <c r="R11" s="16"/>
      <c r="S11" s="16">
        <f>IF('Main Display'!AK5="HP",'Main Display'!AJ5,0)</f>
        <v>0</v>
      </c>
      <c r="T11" s="16"/>
      <c r="U11" s="16"/>
      <c r="V11" s="16">
        <f>IF('Main Display'!AN5="HP",'Main Display'!AM5,0)</f>
        <v>0</v>
      </c>
      <c r="W11" s="16"/>
      <c r="X11" s="16"/>
      <c r="Y11" s="16">
        <f>IF('Main Display'!AQ5="HP",'Main Display'!AP5,0)</f>
        <v>0</v>
      </c>
      <c r="Z11" s="16"/>
      <c r="AA11" s="16"/>
      <c r="AB11" s="16">
        <f>IF('Main Display'!AT5="HP",'Main Display'!AS5,0)</f>
        <v>0</v>
      </c>
      <c r="AC11" s="16"/>
      <c r="AD11" s="16"/>
      <c r="AE11" s="16">
        <f>IF('Main Display'!AW5="HP",'Main Display'!AV5,0)</f>
        <v>0</v>
      </c>
      <c r="AF11" s="16"/>
      <c r="AG11" s="16"/>
      <c r="AH11" s="16">
        <f>IF('Main Display'!AZ5="HP",'Main Display'!AY5,0)</f>
        <v>0</v>
      </c>
      <c r="AI11" s="16">
        <f t="shared" si="0"/>
        <v>252088</v>
      </c>
      <c r="AJ11" s="14"/>
    </row>
    <row r="12" spans="1:36" ht="12.75">
      <c r="A12" s="13" t="s">
        <v>29</v>
      </c>
      <c r="B12" s="16">
        <f>IF('Main Display'!D5="LP",'Main Display'!C5,0)</f>
        <v>0</v>
      </c>
      <c r="C12" s="16">
        <f>IF('Main Display'!G5="LP",'Main Display'!F5,0)</f>
        <v>18840</v>
      </c>
      <c r="D12" s="16">
        <f>IF('Main Display'!J5="LP",'Main Display'!I5,0)</f>
        <v>0</v>
      </c>
      <c r="E12" s="16">
        <f>IF('Main Display'!M5="LP",'Main Display'!L5,0)</f>
        <v>10700</v>
      </c>
      <c r="F12" s="16">
        <f>IF('Main Display'!P5="LP",'Main Display'!O5,0)</f>
        <v>0</v>
      </c>
      <c r="G12" s="16">
        <f>IF('Main Display'!S5="LP",'Main Display'!R5,0)</f>
        <v>0</v>
      </c>
      <c r="H12" s="16">
        <f>IF('Main Display'!V5="LP",'Main Display'!U5,0)</f>
        <v>0</v>
      </c>
      <c r="I12" s="16">
        <f>IF('Main Display'!Y5="LP",'Main Display'!X5,0)</f>
        <v>0</v>
      </c>
      <c r="J12" s="16">
        <f>IF('Main Display'!AB5="LP",'Main Display'!AA5,0)</f>
        <v>0</v>
      </c>
      <c r="K12" s="16"/>
      <c r="L12" s="16"/>
      <c r="M12" s="16">
        <f>IF('Main Display'!AE5="LP",'Main Display'!AD5,0)</f>
        <v>0</v>
      </c>
      <c r="N12" s="16"/>
      <c r="O12" s="16"/>
      <c r="P12" s="16">
        <f>IF('Main Display'!AH5="LP",'Main Display'!AG5,0)</f>
        <v>0</v>
      </c>
      <c r="Q12" s="16"/>
      <c r="R12" s="16"/>
      <c r="S12" s="16">
        <f>IF('Main Display'!AK5="LP",'Main Display'!AJ5,0)</f>
        <v>0</v>
      </c>
      <c r="T12" s="16"/>
      <c r="U12" s="16"/>
      <c r="V12" s="16">
        <f>IF('Main Display'!AN5="LP",'Main Display'!AM5,0)</f>
        <v>0</v>
      </c>
      <c r="W12" s="16"/>
      <c r="X12" s="16"/>
      <c r="Y12" s="16">
        <f>IF('Main Display'!AQ5="LP",'Main Display'!AP5,0)</f>
        <v>0</v>
      </c>
      <c r="Z12" s="16"/>
      <c r="AA12" s="16"/>
      <c r="AB12" s="16">
        <f>IF('Main Display'!AT5="LP",'Main Display'!AS5,0)</f>
        <v>0</v>
      </c>
      <c r="AC12" s="16"/>
      <c r="AD12" s="16"/>
      <c r="AE12" s="16">
        <f>IF('Main Display'!AW5="LP",'Main Display'!AV5,0)</f>
        <v>0</v>
      </c>
      <c r="AF12" s="16"/>
      <c r="AG12" s="16"/>
      <c r="AH12" s="16">
        <f>IF('Main Display'!AZ5="LP",'Main Display'!AY5,0)</f>
        <v>0</v>
      </c>
      <c r="AI12" s="16">
        <f t="shared" si="0"/>
        <v>29540</v>
      </c>
      <c r="AJ12" s="14"/>
    </row>
    <row r="13" spans="1:36" ht="12.75">
      <c r="A13" s="13" t="s">
        <v>31</v>
      </c>
      <c r="B13" s="16">
        <f>IF('Main Display'!D$5="QRP",'Main Display'!C$5,0)</f>
        <v>0</v>
      </c>
      <c r="C13" s="16">
        <f>IF('Main Display'!G$5="QRP",'Main Display'!F$5,0)</f>
        <v>0</v>
      </c>
      <c r="D13" s="16">
        <f>IF('Main Display'!J$5="QRP",'Main Display'!I$5,0)</f>
        <v>0</v>
      </c>
      <c r="E13" s="16">
        <f>IF('Main Display'!M$5="QRP",'Main Display'!L$5,0)</f>
        <v>0</v>
      </c>
      <c r="F13" s="16">
        <f>IF('Main Display'!P$5="QRP",'Main Display'!O$5,0)</f>
        <v>0</v>
      </c>
      <c r="G13" s="16">
        <f>IF('Main Display'!S$5="QRP",'Main Display'!R$5,0)</f>
        <v>0</v>
      </c>
      <c r="H13" s="16">
        <f>IF('Main Display'!V$5="QRP",'Main Display'!U$5,0)</f>
        <v>0</v>
      </c>
      <c r="I13" s="16">
        <f>IF('Main Display'!Y$5="QRP",'Main Display'!X$5,0)</f>
        <v>0</v>
      </c>
      <c r="J13" s="16">
        <f>IF('Main Display'!AB$5="QRP",'Main Display'!AA$5,0)</f>
        <v>0</v>
      </c>
      <c r="K13" s="16"/>
      <c r="L13" s="16"/>
      <c r="M13" s="16">
        <f>IF('Main Display'!AE$5="QRP",'Main Display'!AD$5,0)</f>
        <v>0</v>
      </c>
      <c r="N13" s="16"/>
      <c r="O13" s="16"/>
      <c r="P13" s="16">
        <f>IF('Main Display'!AH$5="QRP",'Main Display'!AG$5,0)</f>
        <v>0</v>
      </c>
      <c r="Q13" s="16"/>
      <c r="R13" s="16"/>
      <c r="S13" s="16">
        <f>IF('Main Display'!AK$5="QRP",'Main Display'!AJ$5,0)</f>
        <v>0</v>
      </c>
      <c r="T13" s="16"/>
      <c r="U13" s="16"/>
      <c r="V13" s="16">
        <f>IF('Main Display'!AN$5="QRP",'Main Display'!AM$5,0)</f>
        <v>0</v>
      </c>
      <c r="W13" s="16"/>
      <c r="X13" s="16"/>
      <c r="Y13" s="16">
        <f>IF('Main Display'!AQ$5="QRP",'Main Display'!AP$5,0)</f>
        <v>0</v>
      </c>
      <c r="Z13" s="16"/>
      <c r="AA13" s="16"/>
      <c r="AB13" s="16">
        <f>IF('Main Display'!AT$5="QRP",'Main Display'!AS$5,0)</f>
        <v>0</v>
      </c>
      <c r="AC13" s="16"/>
      <c r="AD13" s="16"/>
      <c r="AE13" s="16">
        <f>IF('Main Display'!AW$5="QRP",'Main Display'!AV$5,0)</f>
        <v>0</v>
      </c>
      <c r="AF13" s="16"/>
      <c r="AG13" s="16"/>
      <c r="AH13" s="16">
        <f>IF('Main Display'!AZ$5="QRP",'Main Display'!AY$5,0)</f>
        <v>0</v>
      </c>
      <c r="AI13" s="16">
        <f t="shared" si="0"/>
        <v>0</v>
      </c>
      <c r="AJ13" s="14"/>
    </row>
    <row r="14" spans="1:35" ht="12.75">
      <c r="A14" s="11" t="s">
        <v>54</v>
      </c>
      <c r="B14" s="15">
        <f>IF('Main Display'!D6="HP",'Main Display'!C6,0)</f>
        <v>0</v>
      </c>
      <c r="C14" s="15">
        <f>IF('Main Display'!G6="HP",'Main Display'!F6,0)</f>
        <v>0</v>
      </c>
      <c r="D14" s="15">
        <f>IF('Main Display'!J6="HP",'Main Display'!I6,0)</f>
        <v>92130</v>
      </c>
      <c r="E14" s="15">
        <f>IF('Main Display'!M6="HP",'Main Display'!L6,0)</f>
        <v>0</v>
      </c>
      <c r="F14" s="15">
        <f>IF('Main Display'!P6="HP",'Main Display'!O6,0)</f>
        <v>0</v>
      </c>
      <c r="G14" s="15">
        <f>IF('Main Display'!S6="HP",'Main Display'!R6,0)</f>
        <v>82336</v>
      </c>
      <c r="H14" s="15">
        <f>IF('Main Display'!V6="HP",'Main Display'!U6,0)</f>
        <v>146246</v>
      </c>
      <c r="I14" s="15">
        <f>IF('Main Display'!Y6="HP",'Main Display'!X6,0)</f>
        <v>0</v>
      </c>
      <c r="J14" s="15">
        <f>IF('Main Display'!AB6="HP",'Main Display'!AA6,0)</f>
        <v>0</v>
      </c>
      <c r="K14" s="15"/>
      <c r="L14" s="15"/>
      <c r="M14" s="15">
        <f>IF('Main Display'!AE6="HP",'Main Display'!AD6,0)</f>
        <v>0</v>
      </c>
      <c r="N14" s="15"/>
      <c r="O14" s="15"/>
      <c r="P14" s="15">
        <f>IF('Main Display'!AH6="HP",'Main Display'!AG6,0)</f>
        <v>0</v>
      </c>
      <c r="Q14" s="15"/>
      <c r="R14" s="15"/>
      <c r="S14" s="15">
        <f>IF('Main Display'!AK6="HP",'Main Display'!AJ6,0)</f>
        <v>0</v>
      </c>
      <c r="T14" s="15"/>
      <c r="U14" s="15"/>
      <c r="V14" s="15">
        <f>IF('Main Display'!AN6="HP",'Main Display'!AM6,0)</f>
        <v>0</v>
      </c>
      <c r="W14" s="15"/>
      <c r="X14" s="15"/>
      <c r="Y14" s="15">
        <f>IF('Main Display'!AQ6="HP",'Main Display'!AP6,0)</f>
        <v>0</v>
      </c>
      <c r="Z14" s="15"/>
      <c r="AA14" s="15"/>
      <c r="AB14" s="15">
        <f>IF('Main Display'!AT6="HP",'Main Display'!AS6,0)</f>
        <v>0</v>
      </c>
      <c r="AC14" s="15"/>
      <c r="AD14" s="15"/>
      <c r="AE14" s="15">
        <f>IF('Main Display'!AW6="HP",'Main Display'!AV6,0)</f>
        <v>0</v>
      </c>
      <c r="AF14" s="15"/>
      <c r="AG14" s="15"/>
      <c r="AH14" s="15">
        <f>IF('Main Display'!AZ6="HP",'Main Display'!AY6,0)</f>
        <v>0</v>
      </c>
      <c r="AI14" s="15">
        <f t="shared" si="0"/>
        <v>320712</v>
      </c>
    </row>
    <row r="15" spans="1:35" ht="12.75">
      <c r="A15" s="13" t="s">
        <v>29</v>
      </c>
      <c r="B15" s="15">
        <f>IF('Main Display'!D$6="LP",'Main Display'!C$6,0)</f>
        <v>0</v>
      </c>
      <c r="C15" s="15">
        <f>IF('Main Display'!G$6="LP",'Main Display'!F$6,0)</f>
        <v>11440</v>
      </c>
      <c r="D15" s="15">
        <f>IF('Main Display'!J$6="LP",'Main Display'!I$6,0)</f>
        <v>0</v>
      </c>
      <c r="E15" s="15">
        <f>IF('Main Display'!M$6="LP",'Main Display'!L$6,0)</f>
        <v>0</v>
      </c>
      <c r="F15" s="15">
        <f>IF('Main Display'!P$6="LP",'Main Display'!O$6,0)</f>
        <v>0</v>
      </c>
      <c r="G15" s="15">
        <f>IF('Main Display'!S$6="LP",'Main Display'!R$6,0)</f>
        <v>0</v>
      </c>
      <c r="H15" s="15">
        <f>IF('Main Display'!V$6="LP",'Main Display'!U$6,0)</f>
        <v>0</v>
      </c>
      <c r="I15" s="15">
        <f>IF('Main Display'!Y$6="LP",'Main Display'!X$6,0)</f>
        <v>0</v>
      </c>
      <c r="J15" s="15">
        <f>IF('Main Display'!AB$6="LP",'Main Display'!AA$6,0)</f>
        <v>0</v>
      </c>
      <c r="K15" s="15"/>
      <c r="L15" s="15"/>
      <c r="M15" s="15">
        <f>IF('Main Display'!AE$6="LP",'Main Display'!AD$6,0)</f>
        <v>0</v>
      </c>
      <c r="N15" s="15"/>
      <c r="O15" s="15"/>
      <c r="P15" s="15">
        <f>IF('Main Display'!AH$6="LP",'Main Display'!AG$6,0)</f>
        <v>0</v>
      </c>
      <c r="Q15" s="15"/>
      <c r="R15" s="15"/>
      <c r="S15" s="15">
        <f>IF('Main Display'!AK$6="LP",'Main Display'!AJ$6,0)</f>
        <v>0</v>
      </c>
      <c r="T15" s="15"/>
      <c r="U15" s="15"/>
      <c r="V15" s="15">
        <f>IF('Main Display'!AN$6="LP",'Main Display'!AM$6,0)</f>
        <v>0</v>
      </c>
      <c r="W15" s="15"/>
      <c r="X15" s="15"/>
      <c r="Y15" s="15">
        <f>IF('Main Display'!AQ$6="LP",'Main Display'!AP$6,0)</f>
        <v>0</v>
      </c>
      <c r="Z15" s="15"/>
      <c r="AA15" s="15"/>
      <c r="AB15" s="15">
        <f>IF('Main Display'!AT$6="LP",'Main Display'!AS$6,0)</f>
        <v>0</v>
      </c>
      <c r="AC15" s="15"/>
      <c r="AD15" s="15"/>
      <c r="AE15" s="15">
        <f>IF('Main Display'!AW$6="LP",'Main Display'!AV$6,0)</f>
        <v>0</v>
      </c>
      <c r="AF15" s="15"/>
      <c r="AG15" s="15"/>
      <c r="AH15" s="15">
        <f>IF('Main Display'!AZ$6="LP",'Main Display'!AY$6,0)</f>
        <v>0</v>
      </c>
      <c r="AI15" s="15">
        <f t="shared" si="0"/>
        <v>11440</v>
      </c>
    </row>
    <row r="16" spans="1:35" ht="12.75">
      <c r="A16" s="13" t="s">
        <v>31</v>
      </c>
      <c r="B16" s="15">
        <f>IF('Main Display'!D$6="QRP",'Main Display'!C$6,0)</f>
        <v>0</v>
      </c>
      <c r="C16" s="15">
        <f>IF('Main Display'!G$6="QRP",'Main Display'!F$6,0)</f>
        <v>0</v>
      </c>
      <c r="D16" s="15">
        <f>IF('Main Display'!J$6="QRP",'Main Display'!I$6,0)</f>
        <v>0</v>
      </c>
      <c r="E16" s="15">
        <f>IF('Main Display'!M$6="QRP",'Main Display'!L$6,0)</f>
        <v>0</v>
      </c>
      <c r="F16" s="15">
        <f>IF('Main Display'!P$6="QRP",'Main Display'!O$6,0)</f>
        <v>0</v>
      </c>
      <c r="G16" s="15">
        <f>IF('Main Display'!S$6="QRP",'Main Display'!R$6,0)</f>
        <v>0</v>
      </c>
      <c r="H16" s="15">
        <f>IF('Main Display'!V$6="QRP",'Main Display'!U$6,0)</f>
        <v>0</v>
      </c>
      <c r="I16" s="15">
        <f>IF('Main Display'!Y$6="QRP",'Main Display'!X$6,0)</f>
        <v>0</v>
      </c>
      <c r="J16" s="15">
        <f>IF('Main Display'!AB$6="QRP",'Main Display'!AA$6,0)</f>
        <v>0</v>
      </c>
      <c r="K16" s="15"/>
      <c r="L16" s="15"/>
      <c r="M16" s="15">
        <f>IF('Main Display'!AE$6="QRP",'Main Display'!AD$6,0)</f>
        <v>0</v>
      </c>
      <c r="N16" s="15"/>
      <c r="O16" s="15"/>
      <c r="P16" s="15">
        <f>IF('Main Display'!AH$6="QRP",'Main Display'!AG$6,0)</f>
        <v>0</v>
      </c>
      <c r="Q16" s="15"/>
      <c r="R16" s="15"/>
      <c r="S16" s="15">
        <f>IF('Main Display'!AK$6="QRP",'Main Display'!AJ$6,0)</f>
        <v>0</v>
      </c>
      <c r="T16" s="15"/>
      <c r="U16" s="15"/>
      <c r="V16" s="15">
        <f>IF('Main Display'!AN$6="QRP",'Main Display'!AM$6,0)</f>
        <v>0</v>
      </c>
      <c r="W16" s="15"/>
      <c r="X16" s="15"/>
      <c r="Y16" s="15">
        <f>IF('Main Display'!AQ$6="QRP",'Main Display'!AP$6,0)</f>
        <v>0</v>
      </c>
      <c r="Z16" s="15"/>
      <c r="AA16" s="15"/>
      <c r="AB16" s="15">
        <f>IF('Main Display'!AT$6="QRP",'Main Display'!AS$6,0)</f>
        <v>0</v>
      </c>
      <c r="AC16" s="15"/>
      <c r="AD16" s="15"/>
      <c r="AE16" s="15">
        <f>IF('Main Display'!AW$6="QRP",'Main Display'!AV$6,0)</f>
        <v>0</v>
      </c>
      <c r="AF16" s="15"/>
      <c r="AG16" s="15"/>
      <c r="AH16" s="15">
        <f>IF('Main Display'!AZ$6="QRP",'Main Display'!AY$6,0)</f>
        <v>0</v>
      </c>
      <c r="AI16" s="15">
        <f t="shared" si="0"/>
        <v>0</v>
      </c>
    </row>
    <row r="17" spans="1:35" ht="12.75">
      <c r="A17" s="11" t="s">
        <v>50</v>
      </c>
      <c r="B17" s="16">
        <f>IF('Main Display'!D7="HP",'Main Display'!C7,0)</f>
        <v>1401476</v>
      </c>
      <c r="C17" s="16">
        <f>IF('Main Display'!G7="HP",'Main Display'!F7,0)</f>
        <v>1372634.4</v>
      </c>
      <c r="D17" s="16">
        <f>IF('Main Display'!J7="HP",'Main Display'!I7,0)</f>
        <v>1372634.4</v>
      </c>
      <c r="E17" s="16">
        <f>IF('Main Display'!M7="HP",'Main Display'!L7,0)</f>
        <v>0</v>
      </c>
      <c r="F17" s="16">
        <f>IF('Main Display'!P7="HP",'Main Display'!O7,0)</f>
        <v>0</v>
      </c>
      <c r="G17" s="16">
        <f>IF('Main Display'!S7="HP",'Main Display'!R7,0)</f>
        <v>0</v>
      </c>
      <c r="H17" s="16">
        <f>IF('Main Display'!V7="HP",'Main Display'!U7,0)</f>
        <v>1422554.4</v>
      </c>
      <c r="I17" s="16">
        <f>IF('Main Display'!Y7="HP",'Main Display'!X7,0)</f>
        <v>0</v>
      </c>
      <c r="J17" s="16">
        <f>IF('Main Display'!AB7="HP",'Main Display'!AA7,0)</f>
        <v>1372634.4</v>
      </c>
      <c r="K17" s="16"/>
      <c r="L17" s="16"/>
      <c r="M17" s="16">
        <f>IF('Main Display'!AE7="HP",'Main Display'!AD7,0)</f>
        <v>0</v>
      </c>
      <c r="N17" s="16"/>
      <c r="O17" s="16"/>
      <c r="P17" s="16">
        <f>IF('Main Display'!AH7="HP",'Main Display'!AG7,0)</f>
        <v>0</v>
      </c>
      <c r="Q17" s="16"/>
      <c r="R17" s="16"/>
      <c r="S17" s="16">
        <f>IF('Main Display'!AK7="HP",'Main Display'!AJ7,0)</f>
        <v>0</v>
      </c>
      <c r="T17" s="16"/>
      <c r="U17" s="16"/>
      <c r="V17" s="16">
        <f>IF('Main Display'!AN7="HP",'Main Display'!AM7,0)</f>
        <v>0</v>
      </c>
      <c r="W17" s="16"/>
      <c r="X17" s="16"/>
      <c r="Y17" s="16">
        <f>IF('Main Display'!AQ7="HP",'Main Display'!AP7,0)</f>
        <v>0</v>
      </c>
      <c r="Z17" s="16"/>
      <c r="AA17" s="16"/>
      <c r="AB17" s="16">
        <f>IF('Main Display'!AT7="HP",'Main Display'!AS7,0)</f>
        <v>0</v>
      </c>
      <c r="AC17" s="16"/>
      <c r="AD17" s="16"/>
      <c r="AE17" s="16">
        <f>IF('Main Display'!AW7="HP",'Main Display'!AV7,0)</f>
        <v>0</v>
      </c>
      <c r="AF17" s="16"/>
      <c r="AG17" s="16"/>
      <c r="AH17" s="16">
        <f>IF('Main Display'!AZ7="HP",'Main Display'!AY7,0)</f>
        <v>0</v>
      </c>
      <c r="AI17" s="16">
        <f t="shared" si="0"/>
        <v>6941933.6</v>
      </c>
    </row>
    <row r="18" spans="1:35" ht="12.75">
      <c r="A18" s="13" t="s">
        <v>29</v>
      </c>
      <c r="B18" s="16">
        <f>IF('Main Display'!D$7="LP",'Main Display'!C$7,0)</f>
        <v>0</v>
      </c>
      <c r="C18" s="16">
        <f>IF('Main Display'!G$7="LP",'Main Display'!F$7,0)</f>
        <v>0</v>
      </c>
      <c r="D18" s="16">
        <f>IF('Main Display'!J$7="LP",'Main Display'!I$7,0)</f>
        <v>0</v>
      </c>
      <c r="E18" s="16">
        <f>IF('Main Display'!M$7="LP",'Main Display'!L$7,0)</f>
        <v>0</v>
      </c>
      <c r="F18" s="16">
        <f>IF('Main Display'!P$7="LP",'Main Display'!O$7,0)</f>
        <v>0</v>
      </c>
      <c r="G18" s="16">
        <f>IF('Main Display'!S$7="LP",'Main Display'!R$7,0)</f>
        <v>0</v>
      </c>
      <c r="H18" s="16">
        <f>IF('Main Display'!V$7="LP",'Main Display'!U$7,0)</f>
        <v>0</v>
      </c>
      <c r="I18" s="16">
        <f>IF('Main Display'!Y$7="LP",'Main Display'!X$7,0)</f>
        <v>0</v>
      </c>
      <c r="J18" s="16">
        <f>IF('Main Display'!AB$7="LP",'Main Display'!AA$7,0)</f>
        <v>0</v>
      </c>
      <c r="K18" s="16"/>
      <c r="L18" s="16"/>
      <c r="M18" s="16">
        <f>IF('Main Display'!AE$7="LP",'Main Display'!AD$7,0)</f>
        <v>0</v>
      </c>
      <c r="N18" s="16"/>
      <c r="O18" s="16"/>
      <c r="P18" s="16">
        <f>IF('Main Display'!AH$7="LP",'Main Display'!AG$7,0)</f>
        <v>0</v>
      </c>
      <c r="Q18" s="16"/>
      <c r="R18" s="16"/>
      <c r="S18" s="16">
        <f>IF('Main Display'!AK$7="LP",'Main Display'!AJ$7,0)</f>
        <v>0</v>
      </c>
      <c r="T18" s="16"/>
      <c r="U18" s="16"/>
      <c r="V18" s="16">
        <f>IF('Main Display'!AN$7="LP",'Main Display'!AM$7,0)</f>
        <v>0</v>
      </c>
      <c r="W18" s="16"/>
      <c r="X18" s="16"/>
      <c r="Y18" s="16">
        <f>IF('Main Display'!AQ$7="LP",'Main Display'!AP$7,0)</f>
        <v>0</v>
      </c>
      <c r="Z18" s="16"/>
      <c r="AA18" s="16"/>
      <c r="AB18" s="16">
        <f>IF('Main Display'!AT$7="LP",'Main Display'!AS$7,0)</f>
        <v>0</v>
      </c>
      <c r="AC18" s="16"/>
      <c r="AD18" s="16"/>
      <c r="AE18" s="16">
        <f>IF('Main Display'!AW$7="LP",'Main Display'!AV$7,0)</f>
        <v>0</v>
      </c>
      <c r="AF18" s="16"/>
      <c r="AG18" s="16"/>
      <c r="AH18" s="16">
        <f>IF('Main Display'!AZ$7="LP",'Main Display'!AY$7,0)</f>
        <v>0</v>
      </c>
      <c r="AI18" s="16">
        <f t="shared" si="0"/>
        <v>0</v>
      </c>
    </row>
    <row r="19" spans="1:35" ht="12.75">
      <c r="A19" s="13" t="s">
        <v>31</v>
      </c>
      <c r="B19" s="16">
        <f>IF('Main Display'!D$7="QRP",'Main Display'!C$7,0)</f>
        <v>0</v>
      </c>
      <c r="C19" s="16">
        <f>IF('Main Display'!G$7="QRP",'Main Display'!F$7,0)</f>
        <v>0</v>
      </c>
      <c r="D19" s="16">
        <f>IF('Main Display'!J$7="QRP",'Main Display'!I$7,0)</f>
        <v>0</v>
      </c>
      <c r="E19" s="16">
        <f>IF('Main Display'!M$7="QRP",'Main Display'!L$7,0)</f>
        <v>0</v>
      </c>
      <c r="F19" s="16">
        <f>IF('Main Display'!P$7="QRP",'Main Display'!O$7,0)</f>
        <v>0</v>
      </c>
      <c r="G19" s="16">
        <f>IF('Main Display'!S$7="QRP",'Main Display'!R$7,0)</f>
        <v>0</v>
      </c>
      <c r="H19" s="16">
        <f>IF('Main Display'!V$7="QRP",'Main Display'!U$7,0)</f>
        <v>0</v>
      </c>
      <c r="I19" s="16">
        <f>IF('Main Display'!Y$7="QRP",'Main Display'!X$7,0)</f>
        <v>0</v>
      </c>
      <c r="J19" s="16">
        <f>IF('Main Display'!AB$7="QRP",'Main Display'!AA$7,0)</f>
        <v>0</v>
      </c>
      <c r="K19" s="16"/>
      <c r="L19" s="16"/>
      <c r="M19" s="16">
        <f>IF('Main Display'!AE$7="QRP",'Main Display'!AD$7,0)</f>
        <v>0</v>
      </c>
      <c r="N19" s="16"/>
      <c r="O19" s="16"/>
      <c r="P19" s="16">
        <f>IF('Main Display'!AH$7="QRP",'Main Display'!AG$7,0)</f>
        <v>0</v>
      </c>
      <c r="Q19" s="16"/>
      <c r="R19" s="16"/>
      <c r="S19" s="16">
        <f>IF('Main Display'!AK$7="QRP",'Main Display'!AJ$7,0)</f>
        <v>0</v>
      </c>
      <c r="T19" s="16"/>
      <c r="U19" s="16"/>
      <c r="V19" s="16">
        <f>IF('Main Display'!AN$7="QRP",'Main Display'!AM$7,0)</f>
        <v>0</v>
      </c>
      <c r="W19" s="16"/>
      <c r="X19" s="16"/>
      <c r="Y19" s="16">
        <f>IF('Main Display'!AQ$7="QRP",'Main Display'!AP$7,0)</f>
        <v>0</v>
      </c>
      <c r="Z19" s="16"/>
      <c r="AA19" s="16"/>
      <c r="AB19" s="16">
        <f>IF('Main Display'!AT$7="QRP",'Main Display'!AS$7,0)</f>
        <v>0</v>
      </c>
      <c r="AC19" s="16"/>
      <c r="AD19" s="16"/>
      <c r="AE19" s="16">
        <f>IF('Main Display'!AW$7="QRP",'Main Display'!AV$7,0)</f>
        <v>0</v>
      </c>
      <c r="AF19" s="16"/>
      <c r="AG19" s="16"/>
      <c r="AH19" s="16">
        <f>IF('Main Display'!AZ$7="QRP",'Main Display'!AY$7,0)</f>
        <v>0</v>
      </c>
      <c r="AI19" s="16">
        <f t="shared" si="0"/>
        <v>0</v>
      </c>
    </row>
    <row r="20" spans="1:35" ht="12.75">
      <c r="A20" s="11" t="s">
        <v>51</v>
      </c>
      <c r="B20" s="15">
        <f>IF('Main Display'!D8="HP",'Main Display'!C8,0)</f>
        <v>9690</v>
      </c>
      <c r="C20" s="15">
        <f>IF('Main Display'!G8="HP",'Main Display'!F8,0)</f>
        <v>0</v>
      </c>
      <c r="D20" s="15">
        <f>IF('Main Display'!J8="HP",'Main Display'!I8,0)</f>
        <v>245284</v>
      </c>
      <c r="E20" s="15">
        <f>IF('Main Display'!M8="HP",'Main Display'!L8,0)</f>
        <v>0</v>
      </c>
      <c r="F20" s="15">
        <f>IF('Main Display'!P8="HP",'Main Display'!O8,0)</f>
        <v>0</v>
      </c>
      <c r="G20" s="15">
        <f>IF('Main Display'!S8="HP",'Main Display'!R8,0)</f>
        <v>0</v>
      </c>
      <c r="H20" s="15">
        <f>IF('Main Display'!V8="HP",'Main Display'!U8,0)</f>
        <v>278884</v>
      </c>
      <c r="I20" s="15">
        <f>IF('Main Display'!Y8="HP",'Main Display'!X8,0)</f>
        <v>0</v>
      </c>
      <c r="J20" s="15">
        <f>IF('Main Display'!AB8="HP",'Main Display'!AA8,0)</f>
        <v>0</v>
      </c>
      <c r="K20" s="15"/>
      <c r="L20" s="15"/>
      <c r="M20" s="15">
        <f>IF('Main Display'!AE8="HP",'Main Display'!AD8,0)</f>
        <v>0</v>
      </c>
      <c r="N20" s="15"/>
      <c r="O20" s="15"/>
      <c r="P20" s="15">
        <f>IF('Main Display'!AH8="HP",'Main Display'!AG8,0)</f>
        <v>0</v>
      </c>
      <c r="Q20" s="15"/>
      <c r="R20" s="15"/>
      <c r="S20" s="15">
        <f>IF('Main Display'!AK8="HP",'Main Display'!AJ8,0)</f>
        <v>0</v>
      </c>
      <c r="T20" s="15"/>
      <c r="U20" s="15"/>
      <c r="V20" s="15">
        <f>IF('Main Display'!AN8="HP",'Main Display'!AM8,0)</f>
        <v>0</v>
      </c>
      <c r="W20" s="15"/>
      <c r="X20" s="15"/>
      <c r="Y20" s="15">
        <f>IF('Main Display'!AQ8="HP",'Main Display'!AP8,0)</f>
        <v>0</v>
      </c>
      <c r="Z20" s="15"/>
      <c r="AA20" s="15"/>
      <c r="AB20" s="15">
        <f>IF('Main Display'!AT8="HP",'Main Display'!AS8,0)</f>
        <v>0</v>
      </c>
      <c r="AC20" s="15"/>
      <c r="AD20" s="15"/>
      <c r="AE20" s="15">
        <f>IF('Main Display'!AW8="HP",'Main Display'!AV8,0)</f>
        <v>0</v>
      </c>
      <c r="AF20" s="15"/>
      <c r="AG20" s="15"/>
      <c r="AH20" s="15">
        <f>IF('Main Display'!AZ8="HP",'Main Display'!AY8,0)</f>
        <v>0</v>
      </c>
      <c r="AI20" s="15">
        <f t="shared" si="0"/>
        <v>533858</v>
      </c>
    </row>
    <row r="21" spans="1:35" ht="12.75">
      <c r="A21" s="13" t="s">
        <v>29</v>
      </c>
      <c r="B21" s="15">
        <f>IF('Main Display'!D$8="LP",'Main Display'!C$8,0)</f>
        <v>0</v>
      </c>
      <c r="C21" s="15">
        <f>IF('Main Display'!G$8="LP",'Main Display'!F$8,0)</f>
        <v>106354</v>
      </c>
      <c r="D21" s="15">
        <f>IF('Main Display'!J$8="LP",'Main Display'!I$8,0)</f>
        <v>0</v>
      </c>
      <c r="E21" s="15">
        <f>IF('Main Display'!M$8="LP",'Main Display'!L$8,0)</f>
        <v>21120</v>
      </c>
      <c r="F21" s="15">
        <f>IF('Main Display'!P$8="LP",'Main Display'!O$8,0)</f>
        <v>0</v>
      </c>
      <c r="G21" s="15">
        <f>IF('Main Display'!S$8="LP",'Main Display'!R$8,0)</f>
        <v>0</v>
      </c>
      <c r="H21" s="15">
        <f>IF('Main Display'!V$8="LP",'Main Display'!U$8,0)</f>
        <v>0</v>
      </c>
      <c r="I21" s="15">
        <f>IF('Main Display'!Y$8="LP",'Main Display'!X$8,0)</f>
        <v>0</v>
      </c>
      <c r="J21" s="15">
        <f>IF('Main Display'!AB$8="LP",'Main Display'!AA$8,0)</f>
        <v>0</v>
      </c>
      <c r="K21" s="15"/>
      <c r="L21" s="15"/>
      <c r="M21" s="15">
        <f>IF('Main Display'!AE$8="LP",'Main Display'!AD$8,0)</f>
        <v>0</v>
      </c>
      <c r="N21" s="15"/>
      <c r="O21" s="15"/>
      <c r="P21" s="15">
        <f>IF('Main Display'!AH$8="LP",'Main Display'!AG$8,0)</f>
        <v>0</v>
      </c>
      <c r="Q21" s="15"/>
      <c r="R21" s="15"/>
      <c r="S21" s="15">
        <f>IF('Main Display'!AK$8="LP",'Main Display'!AJ$8,0)</f>
        <v>0</v>
      </c>
      <c r="T21" s="15"/>
      <c r="U21" s="15"/>
      <c r="V21" s="15">
        <f>IF('Main Display'!AN$8="LP",'Main Display'!AM$8,0)</f>
        <v>0</v>
      </c>
      <c r="W21" s="15"/>
      <c r="X21" s="15"/>
      <c r="Y21" s="15">
        <f>IF('Main Display'!AQ$8="LP",'Main Display'!AP$8,0)</f>
        <v>0</v>
      </c>
      <c r="Z21" s="15"/>
      <c r="AA21" s="15"/>
      <c r="AB21" s="15">
        <f>IF('Main Display'!AT$8="LP",'Main Display'!AS$8,0)</f>
        <v>0</v>
      </c>
      <c r="AC21" s="15"/>
      <c r="AD21" s="15"/>
      <c r="AE21" s="15">
        <f>IF('Main Display'!AW$8="LP",'Main Display'!AV$8,0)</f>
        <v>0</v>
      </c>
      <c r="AF21" s="15"/>
      <c r="AG21" s="15"/>
      <c r="AH21" s="15">
        <f>IF('Main Display'!AZ$8="LP",'Main Display'!AY$8,0)</f>
        <v>0</v>
      </c>
      <c r="AI21" s="15">
        <f t="shared" si="0"/>
        <v>127474</v>
      </c>
    </row>
    <row r="22" spans="1:35" ht="12.75">
      <c r="A22" s="13" t="s">
        <v>31</v>
      </c>
      <c r="B22" s="15">
        <f>IF('Main Display'!D$8="QRP",'Main Display'!C$8,0)</f>
        <v>0</v>
      </c>
      <c r="C22" s="15">
        <f>IF('Main Display'!G$8="QRP",'Main Display'!F$8,0)</f>
        <v>0</v>
      </c>
      <c r="D22" s="15">
        <f>IF('Main Display'!J$8="QRP",'Main Display'!I$8,0)</f>
        <v>0</v>
      </c>
      <c r="E22" s="15">
        <f>IF('Main Display'!M$8="QRP",'Main Display'!L$8,0)</f>
        <v>0</v>
      </c>
      <c r="F22" s="15">
        <f>IF('Main Display'!P$8="QRP",'Main Display'!O$8,0)</f>
        <v>0</v>
      </c>
      <c r="G22" s="15">
        <f>IF('Main Display'!S$8="QRP",'Main Display'!R$8,0)</f>
        <v>0</v>
      </c>
      <c r="H22" s="15">
        <f>IF('Main Display'!V$8="QRP",'Main Display'!U$8,0)</f>
        <v>0</v>
      </c>
      <c r="I22" s="15">
        <f>IF('Main Display'!Y$8="QRP",'Main Display'!X$8,0)</f>
        <v>0</v>
      </c>
      <c r="J22" s="15">
        <f>IF('Main Display'!AB$8="QRP",'Main Display'!AA$8,0)</f>
        <v>0</v>
      </c>
      <c r="K22" s="15"/>
      <c r="L22" s="15"/>
      <c r="M22" s="15">
        <f>IF('Main Display'!AE$8="QRP",'Main Display'!AD$8,0)</f>
        <v>0</v>
      </c>
      <c r="N22" s="15"/>
      <c r="O22" s="15"/>
      <c r="P22" s="15">
        <f>IF('Main Display'!AH$8="QRP",'Main Display'!AG$8,0)</f>
        <v>0</v>
      </c>
      <c r="Q22" s="15"/>
      <c r="R22" s="15"/>
      <c r="S22" s="15">
        <f>IF('Main Display'!AK$8="QRP",'Main Display'!AJ$8,0)</f>
        <v>0</v>
      </c>
      <c r="T22" s="15"/>
      <c r="U22" s="15"/>
      <c r="V22" s="15">
        <f>IF('Main Display'!AN$8="QRP",'Main Display'!AM$8,0)</f>
        <v>0</v>
      </c>
      <c r="W22" s="15"/>
      <c r="X22" s="15"/>
      <c r="Y22" s="15">
        <f>IF('Main Display'!AQ$8="QRP",'Main Display'!AP$8,0)</f>
        <v>0</v>
      </c>
      <c r="Z22" s="15"/>
      <c r="AA22" s="15"/>
      <c r="AB22" s="15">
        <f>IF('Main Display'!AT$8="QRP",'Main Display'!AS$8,0)</f>
        <v>0</v>
      </c>
      <c r="AC22" s="15"/>
      <c r="AD22" s="15"/>
      <c r="AE22" s="15">
        <f>IF('Main Display'!AW$8="QRP",'Main Display'!AV$8,0)</f>
        <v>0</v>
      </c>
      <c r="AF22" s="15"/>
      <c r="AG22" s="15"/>
      <c r="AH22" s="15">
        <f>IF('Main Display'!AZ$8="QRP",'Main Display'!AY$8,0)</f>
        <v>0</v>
      </c>
      <c r="AI22" s="15">
        <f t="shared" si="0"/>
        <v>0</v>
      </c>
    </row>
    <row r="23" spans="1:35" ht="12.75">
      <c r="A23" s="11" t="s">
        <v>52</v>
      </c>
      <c r="B23" s="16">
        <f>IF('Main Display'!D9="HP",'Main Display'!C9,0)</f>
        <v>77604</v>
      </c>
      <c r="C23" s="16">
        <f>IF('Main Display'!G9="HP",'Main Display'!F9,0)</f>
        <v>166782</v>
      </c>
      <c r="D23" s="16">
        <f>IF('Main Display'!J9="HP",'Main Display'!I9,0)</f>
        <v>166782</v>
      </c>
      <c r="E23" s="16">
        <f>IF('Main Display'!M9="HP",'Main Display'!L9,0)</f>
        <v>0</v>
      </c>
      <c r="F23" s="16">
        <f>IF('Main Display'!P9="HP",'Main Display'!O9,0)</f>
        <v>0</v>
      </c>
      <c r="G23" s="16">
        <f>IF('Main Display'!S9="HP",'Main Display'!R9,0)</f>
        <v>2624</v>
      </c>
      <c r="H23" s="16">
        <f>IF('Main Display'!V9="HP",'Main Display'!U9,0)</f>
        <v>175062</v>
      </c>
      <c r="I23" s="16">
        <f>IF('Main Display'!Y9="HP",'Main Display'!X9,0)</f>
        <v>0</v>
      </c>
      <c r="J23" s="16">
        <f>IF('Main Display'!AB9="HP",'Main Display'!AA9,0)</f>
        <v>166782</v>
      </c>
      <c r="K23" s="16"/>
      <c r="L23" s="16"/>
      <c r="M23" s="16">
        <f>IF('Main Display'!AE9="HP",'Main Display'!AD9,0)</f>
        <v>0</v>
      </c>
      <c r="N23" s="16"/>
      <c r="O23" s="16"/>
      <c r="P23" s="16">
        <f>IF('Main Display'!AH9="HP",'Main Display'!AG9,0)</f>
        <v>0</v>
      </c>
      <c r="Q23" s="16"/>
      <c r="R23" s="16"/>
      <c r="S23" s="16">
        <f>IF('Main Display'!AK9="HP",'Main Display'!AJ9,0)</f>
        <v>0</v>
      </c>
      <c r="T23" s="16"/>
      <c r="U23" s="16"/>
      <c r="V23" s="16">
        <f>IF('Main Display'!AN9="HP",'Main Display'!AM9,0)</f>
        <v>0</v>
      </c>
      <c r="W23" s="16"/>
      <c r="X23" s="16"/>
      <c r="Y23" s="16">
        <f>IF('Main Display'!AQ9="HP",'Main Display'!AP9,0)</f>
        <v>0</v>
      </c>
      <c r="Z23" s="16"/>
      <c r="AA23" s="16"/>
      <c r="AB23" s="16">
        <f>IF('Main Display'!AT9="HP",'Main Display'!AS9,0)</f>
        <v>0</v>
      </c>
      <c r="AC23" s="16"/>
      <c r="AD23" s="16"/>
      <c r="AE23" s="16">
        <f>IF('Main Display'!AW9="HP",'Main Display'!AV9,0)</f>
        <v>0</v>
      </c>
      <c r="AF23" s="16"/>
      <c r="AG23" s="16"/>
      <c r="AH23" s="16">
        <f>IF('Main Display'!AZ9="HP",'Main Display'!AY9,0)</f>
        <v>0</v>
      </c>
      <c r="AI23" s="16">
        <f t="shared" si="0"/>
        <v>755636</v>
      </c>
    </row>
    <row r="24" spans="1:35" ht="12.75">
      <c r="A24" s="13" t="s">
        <v>29</v>
      </c>
      <c r="B24" s="16">
        <f>IF('Main Display'!D$9="LP",'Main Display'!C$9,0)</f>
        <v>0</v>
      </c>
      <c r="C24" s="16">
        <f>IF('Main Display'!G$9="LP",'Main Display'!F$9,0)</f>
        <v>0</v>
      </c>
      <c r="D24" s="16">
        <f>IF('Main Display'!J$9="LP",'Main Display'!I$9,0)</f>
        <v>0</v>
      </c>
      <c r="E24" s="16">
        <f>IF('Main Display'!M$9="LP",'Main Display'!L$9,0)</f>
        <v>209754</v>
      </c>
      <c r="F24" s="16">
        <f>IF('Main Display'!P$9="LP",'Main Display'!O$9,0)</f>
        <v>7912</v>
      </c>
      <c r="G24" s="16">
        <f>IF('Main Display'!S$9="LP",'Main Display'!R$9,0)</f>
        <v>0</v>
      </c>
      <c r="H24" s="16">
        <f>IF('Main Display'!V$9="LP",'Main Display'!U$9,0)</f>
        <v>0</v>
      </c>
      <c r="I24" s="16">
        <f>IF('Main Display'!Y$9="LP",'Main Display'!X$9,0)</f>
        <v>0</v>
      </c>
      <c r="J24" s="16">
        <f>IF('Main Display'!AB$9="LP",'Main Display'!AA$9,0)</f>
        <v>0</v>
      </c>
      <c r="K24" s="16"/>
      <c r="L24" s="16"/>
      <c r="M24" s="16">
        <f>IF('Main Display'!AE$9="LP",'Main Display'!AD$9,0)</f>
        <v>0</v>
      </c>
      <c r="N24" s="16"/>
      <c r="O24" s="16"/>
      <c r="P24" s="16">
        <f>IF('Main Display'!AH$9="LP",'Main Display'!AG$9,0)</f>
        <v>0</v>
      </c>
      <c r="Q24" s="16"/>
      <c r="R24" s="16"/>
      <c r="S24" s="16">
        <f>IF('Main Display'!AK$9="LP",'Main Display'!AJ$9,0)</f>
        <v>0</v>
      </c>
      <c r="T24" s="16"/>
      <c r="U24" s="16"/>
      <c r="V24" s="16">
        <f>IF('Main Display'!AN$9="LP",'Main Display'!AM$9,0)</f>
        <v>0</v>
      </c>
      <c r="W24" s="16"/>
      <c r="X24" s="16"/>
      <c r="Y24" s="16">
        <f>IF('Main Display'!AQ$9="LP",'Main Display'!AP$9,0)</f>
        <v>0</v>
      </c>
      <c r="Z24" s="16"/>
      <c r="AA24" s="16"/>
      <c r="AB24" s="16">
        <f>IF('Main Display'!AT$9="LP",'Main Display'!AS$9,0)</f>
        <v>0</v>
      </c>
      <c r="AC24" s="16"/>
      <c r="AD24" s="16"/>
      <c r="AE24" s="16">
        <f>IF('Main Display'!AW$9="LP",'Main Display'!AV$9,0)</f>
        <v>0</v>
      </c>
      <c r="AF24" s="16"/>
      <c r="AG24" s="16"/>
      <c r="AH24" s="16">
        <f>IF('Main Display'!AZ$9="LP",'Main Display'!AY$9,0)</f>
        <v>0</v>
      </c>
      <c r="AI24" s="16">
        <f t="shared" si="0"/>
        <v>217666</v>
      </c>
    </row>
    <row r="25" spans="1:35" ht="12.75">
      <c r="A25" s="13" t="s">
        <v>31</v>
      </c>
      <c r="B25" s="16">
        <f>IF('Main Display'!D$9="QRP",'Main Display'!C$9,0)</f>
        <v>0</v>
      </c>
      <c r="C25" s="16">
        <f>IF('Main Display'!G$9="QRP",'Main Display'!F$9,0)</f>
        <v>0</v>
      </c>
      <c r="D25" s="16">
        <f>IF('Main Display'!J$9="QRP",'Main Display'!I$9,0)</f>
        <v>0</v>
      </c>
      <c r="E25" s="16">
        <f>IF('Main Display'!M$9="QRP",'Main Display'!L$9,0)</f>
        <v>0</v>
      </c>
      <c r="F25" s="16">
        <f>IF('Main Display'!P$9="QRP",'Main Display'!O$9,0)</f>
        <v>0</v>
      </c>
      <c r="G25" s="16">
        <f>IF('Main Display'!S$9="QRP",'Main Display'!R$9,0)</f>
        <v>0</v>
      </c>
      <c r="H25" s="16">
        <f>IF('Main Display'!V$9="QRP",'Main Display'!U$9,0)</f>
        <v>0</v>
      </c>
      <c r="I25" s="16">
        <f>IF('Main Display'!Y$9="QRP",'Main Display'!X$9,0)</f>
        <v>0</v>
      </c>
      <c r="J25" s="16">
        <f>IF('Main Display'!AB$9="QRP",'Main Display'!AA$9,0)</f>
        <v>0</v>
      </c>
      <c r="K25" s="16"/>
      <c r="L25" s="16"/>
      <c r="M25" s="16">
        <f>IF('Main Display'!AE$9="QRP",'Main Display'!AD$9,0)</f>
        <v>0</v>
      </c>
      <c r="N25" s="16"/>
      <c r="O25" s="16"/>
      <c r="P25" s="16">
        <f>IF('Main Display'!AH$9="QRP",'Main Display'!AG$9,0)</f>
        <v>0</v>
      </c>
      <c r="Q25" s="16"/>
      <c r="R25" s="16"/>
      <c r="S25" s="16">
        <f>IF('Main Display'!AK$9="QRP",'Main Display'!AJ$9,0)</f>
        <v>0</v>
      </c>
      <c r="T25" s="16"/>
      <c r="U25" s="16"/>
      <c r="V25" s="16">
        <f>IF('Main Display'!AN$9="QRP",'Main Display'!AM$9,0)</f>
        <v>0</v>
      </c>
      <c r="W25" s="16"/>
      <c r="X25" s="16"/>
      <c r="Y25" s="16">
        <f>IF('Main Display'!AQ$9="QRP",'Main Display'!AP$9,0)</f>
        <v>0</v>
      </c>
      <c r="Z25" s="16"/>
      <c r="AA25" s="16"/>
      <c r="AB25" s="16">
        <f>IF('Main Display'!AT$9="QRP",'Main Display'!AS$9,0)</f>
        <v>0</v>
      </c>
      <c r="AC25" s="16"/>
      <c r="AD25" s="16"/>
      <c r="AE25" s="16">
        <f>IF('Main Display'!AW$9="QRP",'Main Display'!AV$9,0)</f>
        <v>0</v>
      </c>
      <c r="AF25" s="16"/>
      <c r="AG25" s="16"/>
      <c r="AH25" s="16">
        <f>IF('Main Display'!AZ$9="QRP",'Main Display'!AY$9,0)</f>
        <v>0</v>
      </c>
      <c r="AI25" s="16">
        <f t="shared" si="0"/>
        <v>0</v>
      </c>
    </row>
    <row r="26" spans="1:35" ht="12.75">
      <c r="A26" s="11" t="s">
        <v>40</v>
      </c>
      <c r="B26" s="15">
        <f>IF('Main Display'!D10="HP",'Main Display'!C10,0)</f>
        <v>18408</v>
      </c>
      <c r="C26" s="15">
        <f>IF('Main Display'!G10="HP",'Main Display'!F10,0)</f>
        <v>0</v>
      </c>
      <c r="D26" s="15">
        <f>IF('Main Display'!J10="HP",'Main Display'!I10,0)</f>
        <v>23887.5</v>
      </c>
      <c r="E26" s="15">
        <f>IF('Main Display'!M10="HP",'Main Display'!L10,0)</f>
        <v>0</v>
      </c>
      <c r="F26" s="15">
        <f>IF('Main Display'!P10="HP",'Main Display'!O10,0)</f>
        <v>0</v>
      </c>
      <c r="G26" s="15">
        <f>IF('Main Display'!S10="HP",'Main Display'!R10,0)</f>
        <v>115248</v>
      </c>
      <c r="H26" s="15">
        <f>IF('Main Display'!V10="HP",'Main Display'!U10,0)</f>
        <v>0</v>
      </c>
      <c r="I26" s="15">
        <f>IF('Main Display'!Y10="HP",'Main Display'!X10,0)</f>
        <v>0</v>
      </c>
      <c r="J26" s="15">
        <f>IF('Main Display'!AB10="HP",'Main Display'!AA10,0)</f>
        <v>0</v>
      </c>
      <c r="K26" s="15"/>
      <c r="L26" s="15"/>
      <c r="M26" s="15">
        <f>IF('Main Display'!AE10="HP",'Main Display'!AD10,0)</f>
        <v>23887.5</v>
      </c>
      <c r="N26" s="15"/>
      <c r="O26" s="15"/>
      <c r="P26" s="15">
        <f>IF('Main Display'!AH10="HP",'Main Display'!AG10,0)</f>
        <v>0</v>
      </c>
      <c r="Q26" s="15"/>
      <c r="R26" s="15"/>
      <c r="S26" s="15">
        <f>IF('Main Display'!AK10="HP",'Main Display'!AJ10,0)</f>
        <v>0</v>
      </c>
      <c r="T26" s="15"/>
      <c r="U26" s="15"/>
      <c r="V26" s="15">
        <f>IF('Main Display'!AN10="HP",'Main Display'!AM10,0)</f>
        <v>0</v>
      </c>
      <c r="W26" s="15"/>
      <c r="X26" s="15"/>
      <c r="Y26" s="15">
        <f>IF('Main Display'!AQ10="HP",'Main Display'!AP10,0)</f>
        <v>0</v>
      </c>
      <c r="Z26" s="15"/>
      <c r="AA26" s="15"/>
      <c r="AB26" s="15">
        <f>IF('Main Display'!AT10="HP",'Main Display'!AS10,0)</f>
        <v>0</v>
      </c>
      <c r="AC26" s="15"/>
      <c r="AD26" s="15"/>
      <c r="AE26" s="15">
        <f>IF('Main Display'!AW10="HP",'Main Display'!AV10,0)</f>
        <v>0</v>
      </c>
      <c r="AF26" s="15"/>
      <c r="AG26" s="15"/>
      <c r="AH26" s="15">
        <f>IF('Main Display'!AZ10="HP",'Main Display'!AY10,0)</f>
        <v>0</v>
      </c>
      <c r="AI26" s="15">
        <f t="shared" si="0"/>
        <v>181431</v>
      </c>
    </row>
    <row r="27" spans="1:35" ht="12.75">
      <c r="A27" s="13" t="s">
        <v>29</v>
      </c>
      <c r="B27" s="15">
        <f>IF('Main Display'!D$10="LP",'Main Display'!C$10,0)</f>
        <v>0</v>
      </c>
      <c r="C27" s="15">
        <f>IF('Main Display'!G$10="LP",'Main Display'!F$10,0)</f>
        <v>0</v>
      </c>
      <c r="D27" s="15">
        <f>IF('Main Display'!J$10="LP",'Main Display'!I$10,0)</f>
        <v>0</v>
      </c>
      <c r="E27" s="15">
        <f>IF('Main Display'!M$10="LP",'Main Display'!L$10,0)</f>
        <v>14784</v>
      </c>
      <c r="F27" s="15">
        <f>IF('Main Display'!P$10="LP",'Main Display'!O$10,0)</f>
        <v>0</v>
      </c>
      <c r="G27" s="15">
        <f>IF('Main Display'!S$10="LP",'Main Display'!R$10,0)</f>
        <v>0</v>
      </c>
      <c r="H27" s="15">
        <f>IF('Main Display'!V$10="LP",'Main Display'!U$10,0)</f>
        <v>0</v>
      </c>
      <c r="I27" s="15">
        <f>IF('Main Display'!Y$10="LP",'Main Display'!X$10,0)</f>
        <v>0</v>
      </c>
      <c r="J27" s="15">
        <f>IF('Main Display'!AB$10="LP",'Main Display'!AA$10,0)</f>
        <v>0</v>
      </c>
      <c r="K27" s="15"/>
      <c r="L27" s="15"/>
      <c r="M27" s="15">
        <f>IF('Main Display'!AE$10="LP",'Main Display'!AD$10,0)</f>
        <v>0</v>
      </c>
      <c r="N27" s="15"/>
      <c r="O27" s="15"/>
      <c r="P27" s="15">
        <f>IF('Main Display'!AH$10="LP",'Main Display'!AG$10,0)</f>
        <v>0</v>
      </c>
      <c r="Q27" s="15"/>
      <c r="R27" s="15"/>
      <c r="S27" s="15">
        <f>IF('Main Display'!AK$10="LP",'Main Display'!AJ$10,0)</f>
        <v>0</v>
      </c>
      <c r="T27" s="15"/>
      <c r="U27" s="15"/>
      <c r="V27" s="15">
        <f>IF('Main Display'!AN$10="LP",'Main Display'!AM$10,0)</f>
        <v>0</v>
      </c>
      <c r="W27" s="15"/>
      <c r="X27" s="15"/>
      <c r="Y27" s="15">
        <f>IF('Main Display'!AQ$10="LP",'Main Display'!AP$10,0)</f>
        <v>0</v>
      </c>
      <c r="Z27" s="15"/>
      <c r="AA27" s="15"/>
      <c r="AB27" s="15">
        <f>IF('Main Display'!AT$10="LP",'Main Display'!AS$10,0)</f>
        <v>0</v>
      </c>
      <c r="AC27" s="15"/>
      <c r="AD27" s="15"/>
      <c r="AE27" s="15">
        <f>IF('Main Display'!AW$10="LP",'Main Display'!AV$10,0)</f>
        <v>0</v>
      </c>
      <c r="AF27" s="15"/>
      <c r="AG27" s="15"/>
      <c r="AH27" s="15">
        <f>IF('Main Display'!AZ$10="LP",'Main Display'!AY$10,0)</f>
        <v>0</v>
      </c>
      <c r="AI27" s="15">
        <f t="shared" si="0"/>
        <v>14784</v>
      </c>
    </row>
    <row r="28" spans="1:35" ht="12.75">
      <c r="A28" s="13" t="s">
        <v>31</v>
      </c>
      <c r="B28" s="15">
        <f>IF('Main Display'!D$10="QRP",'Main Display'!C$10,0)</f>
        <v>0</v>
      </c>
      <c r="C28" s="15">
        <f>IF('Main Display'!G$10="QRP",'Main Display'!F$10,0)</f>
        <v>0</v>
      </c>
      <c r="D28" s="15">
        <f>IF('Main Display'!J$10="QRP",'Main Display'!I$10,0)</f>
        <v>0</v>
      </c>
      <c r="E28" s="15">
        <f>IF('Main Display'!M$10="QRP",'Main Display'!L$10,0)</f>
        <v>0</v>
      </c>
      <c r="F28" s="15">
        <f>IF('Main Display'!P$10="QRP",'Main Display'!O$10,0)</f>
        <v>0</v>
      </c>
      <c r="G28" s="15">
        <f>IF('Main Display'!S$10="QRP",'Main Display'!R$10,0)</f>
        <v>0</v>
      </c>
      <c r="H28" s="15">
        <f>IF('Main Display'!V$10="QRP",'Main Display'!U$10,0)</f>
        <v>0</v>
      </c>
      <c r="I28" s="15">
        <f>IF('Main Display'!Y$10="QRP",'Main Display'!X$10,0)</f>
        <v>0</v>
      </c>
      <c r="J28" s="15">
        <f>IF('Main Display'!AB$10="QRP",'Main Display'!AA$10,0)</f>
        <v>0</v>
      </c>
      <c r="K28" s="15"/>
      <c r="L28" s="15"/>
      <c r="M28" s="15">
        <f>IF('Main Display'!AE$10="QRP",'Main Display'!AD$10,0)</f>
        <v>0</v>
      </c>
      <c r="N28" s="15"/>
      <c r="O28" s="15"/>
      <c r="P28" s="15">
        <f>IF('Main Display'!AH$10="QRP",'Main Display'!AG$10,0)</f>
        <v>0</v>
      </c>
      <c r="Q28" s="15"/>
      <c r="R28" s="15"/>
      <c r="S28" s="15">
        <f>IF('Main Display'!AK$10="QRP",'Main Display'!AJ$10,0)</f>
        <v>0</v>
      </c>
      <c r="T28" s="15"/>
      <c r="U28" s="15"/>
      <c r="V28" s="15">
        <f>IF('Main Display'!AN$10="QRP",'Main Display'!AM$10,0)</f>
        <v>0</v>
      </c>
      <c r="W28" s="15"/>
      <c r="X28" s="15"/>
      <c r="Y28" s="15">
        <f>IF('Main Display'!AQ$10="QRP",'Main Display'!AP$10,0)</f>
        <v>0</v>
      </c>
      <c r="Z28" s="15"/>
      <c r="AA28" s="15"/>
      <c r="AB28" s="15">
        <f>IF('Main Display'!AT$10="QRP",'Main Display'!AS$10,0)</f>
        <v>0</v>
      </c>
      <c r="AC28" s="15"/>
      <c r="AD28" s="15"/>
      <c r="AE28" s="15">
        <f>IF('Main Display'!AW$10="QRP",'Main Display'!AV$10,0)</f>
        <v>0</v>
      </c>
      <c r="AF28" s="15"/>
      <c r="AG28" s="15"/>
      <c r="AH28" s="15">
        <f>IF('Main Display'!AZ$10="QRP",'Main Display'!AY$10,0)</f>
        <v>0</v>
      </c>
      <c r="AI28" s="15">
        <f t="shared" si="0"/>
        <v>0</v>
      </c>
    </row>
    <row r="29" spans="1:35" ht="12" customHeight="1">
      <c r="A29" s="11" t="s">
        <v>37</v>
      </c>
      <c r="B29" s="16">
        <f>IF('Main Display'!D11="HP",'Main Display'!C11,0)</f>
        <v>200</v>
      </c>
      <c r="C29" s="16">
        <f>IF('Main Display'!G11="HP",'Main Display'!F11,0)</f>
        <v>0</v>
      </c>
      <c r="D29" s="16">
        <f>IF('Main Display'!J11="HP",'Main Display'!I11,0)</f>
        <v>14787</v>
      </c>
      <c r="E29" s="16">
        <f>IF('Main Display'!M11="HP",'Main Display'!L11,0)</f>
        <v>0</v>
      </c>
      <c r="F29" s="16">
        <f>IF('Main Display'!P11="HP",'Main Display'!O11,0)</f>
        <v>0</v>
      </c>
      <c r="G29" s="16">
        <f>IF('Main Display'!S11="HP",'Main Display'!R11,0)</f>
        <v>0</v>
      </c>
      <c r="H29" s="16">
        <f>IF('Main Display'!V11="HP",'Main Display'!U11,0)</f>
        <v>0</v>
      </c>
      <c r="I29" s="16">
        <f>IF('Main Display'!Y11="HP",'Main Display'!X11,0)</f>
        <v>0</v>
      </c>
      <c r="J29" s="16">
        <f>IF('Main Display'!AB11="HP",'Main Display'!AA11,0)</f>
        <v>0</v>
      </c>
      <c r="K29" s="16"/>
      <c r="L29" s="16"/>
      <c r="M29" s="16">
        <f>IF('Main Display'!AE11="HP",'Main Display'!AD11,0)</f>
        <v>0</v>
      </c>
      <c r="N29" s="16"/>
      <c r="O29" s="16"/>
      <c r="P29" s="16">
        <f>IF('Main Display'!AH11="HP",'Main Display'!AG11,0)</f>
        <v>0</v>
      </c>
      <c r="Q29" s="16"/>
      <c r="R29" s="16"/>
      <c r="S29" s="16">
        <f>IF('Main Display'!AK11="HP",'Main Display'!AJ11,0)</f>
        <v>0</v>
      </c>
      <c r="T29" s="16"/>
      <c r="U29" s="16"/>
      <c r="V29" s="16">
        <f>IF('Main Display'!AN11="HP",'Main Display'!AM11,0)</f>
        <v>0</v>
      </c>
      <c r="W29" s="16"/>
      <c r="X29" s="16"/>
      <c r="Y29" s="16">
        <f>IF('Main Display'!AQ11="HP",'Main Display'!AP11,0)</f>
        <v>0</v>
      </c>
      <c r="Z29" s="16"/>
      <c r="AA29" s="16"/>
      <c r="AB29" s="16">
        <f>IF('Main Display'!AT11="HP",'Main Display'!AS11,0)</f>
        <v>0</v>
      </c>
      <c r="AC29" s="16"/>
      <c r="AD29" s="16"/>
      <c r="AE29" s="16">
        <f>IF('Main Display'!AW11="HP",'Main Display'!AV11,0)</f>
        <v>0</v>
      </c>
      <c r="AF29" s="16"/>
      <c r="AG29" s="16"/>
      <c r="AH29" s="16">
        <f>IF('Main Display'!AZ11="HP",'Main Display'!AY11,0)</f>
        <v>0</v>
      </c>
      <c r="AI29" s="16">
        <f t="shared" si="0"/>
        <v>14987</v>
      </c>
    </row>
    <row r="30" spans="1:35" ht="12" customHeight="1">
      <c r="A30" s="13" t="s">
        <v>29</v>
      </c>
      <c r="B30" s="16">
        <f>IF('Main Display'!D$11="LP",'Main Display'!C$11,0)</f>
        <v>0</v>
      </c>
      <c r="C30" s="16">
        <f>IF('Main Display'!G$11="LP",'Main Display'!F$11,0)</f>
        <v>0</v>
      </c>
      <c r="D30" s="16">
        <f>IF('Main Display'!J$11="LP",'Main Display'!I$11,0)</f>
        <v>0</v>
      </c>
      <c r="E30" s="16">
        <f>IF('Main Display'!M$11="LP",'Main Display'!L$11,0)</f>
        <v>0</v>
      </c>
      <c r="F30" s="16">
        <f>IF('Main Display'!P$11="LP",'Main Display'!O$11,0)</f>
        <v>0</v>
      </c>
      <c r="G30" s="16">
        <f>IF('Main Display'!S$11="LP",'Main Display'!R$11,0)</f>
        <v>0</v>
      </c>
      <c r="H30" s="16">
        <f>IF('Main Display'!V$11="LP",'Main Display'!U$11,0)</f>
        <v>0</v>
      </c>
      <c r="I30" s="16">
        <f>IF('Main Display'!Y$11="LP",'Main Display'!X$11,0)</f>
        <v>0</v>
      </c>
      <c r="J30" s="16">
        <f>IF('Main Display'!AB$11="LP",'Main Display'!AA$11,0)</f>
        <v>0</v>
      </c>
      <c r="K30" s="16"/>
      <c r="L30" s="16"/>
      <c r="M30" s="16">
        <f>IF('Main Display'!AE$11="LP",'Main Display'!AD$11,0)</f>
        <v>0</v>
      </c>
      <c r="N30" s="16"/>
      <c r="O30" s="16"/>
      <c r="P30" s="16">
        <f>IF('Main Display'!AH$11="LP",'Main Display'!AG$11,0)</f>
        <v>0</v>
      </c>
      <c r="Q30" s="16"/>
      <c r="R30" s="16"/>
      <c r="S30" s="16">
        <f>IF('Main Display'!AK$11="LP",'Main Display'!AJ$11,0)</f>
        <v>0</v>
      </c>
      <c r="T30" s="16"/>
      <c r="U30" s="16"/>
      <c r="V30" s="16">
        <f>IF('Main Display'!AN$11="LP",'Main Display'!AM$11,0)</f>
        <v>0</v>
      </c>
      <c r="W30" s="16"/>
      <c r="X30" s="16"/>
      <c r="Y30" s="16">
        <f>IF('Main Display'!AQ$11="LP",'Main Display'!AP$11,0)</f>
        <v>0</v>
      </c>
      <c r="Z30" s="16"/>
      <c r="AA30" s="16"/>
      <c r="AB30" s="16">
        <f>IF('Main Display'!AT$11="LP",'Main Display'!AS$11,0)</f>
        <v>0</v>
      </c>
      <c r="AC30" s="16"/>
      <c r="AD30" s="16"/>
      <c r="AE30" s="16">
        <f>IF('Main Display'!AW$11="LP",'Main Display'!AV$11,0)</f>
        <v>0</v>
      </c>
      <c r="AF30" s="16"/>
      <c r="AG30" s="16"/>
      <c r="AH30" s="16">
        <f>IF('Main Display'!AZ$11="LP",'Main Display'!AY$11,0)</f>
        <v>0</v>
      </c>
      <c r="AI30" s="16">
        <f t="shared" si="0"/>
        <v>0</v>
      </c>
    </row>
    <row r="31" spans="1:35" ht="12" customHeight="1">
      <c r="A31" s="13" t="s">
        <v>31</v>
      </c>
      <c r="B31" s="16">
        <f>IF('Main Display'!D$11="QRP",'Main Display'!C$11,0)</f>
        <v>0</v>
      </c>
      <c r="C31" s="16">
        <f>IF('Main Display'!G$11="QRP",'Main Display'!F$11,0)</f>
        <v>0</v>
      </c>
      <c r="D31" s="16">
        <f>IF('Main Display'!J$11="QRP",'Main Display'!I$11,0)</f>
        <v>0</v>
      </c>
      <c r="E31" s="16">
        <f>IF('Main Display'!M$11="QRP",'Main Display'!L$11,0)</f>
        <v>0</v>
      </c>
      <c r="F31" s="16">
        <f>IF('Main Display'!P$11="QRP",'Main Display'!O$11,0)</f>
        <v>0</v>
      </c>
      <c r="G31" s="16">
        <f>IF('Main Display'!S$11="QRP",'Main Display'!R$11,0)</f>
        <v>0</v>
      </c>
      <c r="H31" s="16">
        <f>IF('Main Display'!V$11="QRP",'Main Display'!U$11,0)</f>
        <v>0</v>
      </c>
      <c r="I31" s="16">
        <f>IF('Main Display'!Y$11="QRP",'Main Display'!X$11,0)</f>
        <v>0</v>
      </c>
      <c r="J31" s="16">
        <f>IF('Main Display'!AB$11="QRP",'Main Display'!AA$11,0)</f>
        <v>0</v>
      </c>
      <c r="K31" s="16"/>
      <c r="L31" s="16"/>
      <c r="M31" s="16">
        <f>IF('Main Display'!AE$11="QRP",'Main Display'!AD$11,0)</f>
        <v>0</v>
      </c>
      <c r="N31" s="16"/>
      <c r="O31" s="16"/>
      <c r="P31" s="16">
        <f>IF('Main Display'!AH$11="QRP",'Main Display'!AG$11,0)</f>
        <v>0</v>
      </c>
      <c r="Q31" s="16"/>
      <c r="R31" s="16"/>
      <c r="S31" s="16">
        <f>IF('Main Display'!AK$11="QRP",'Main Display'!AJ$11,0)</f>
        <v>0</v>
      </c>
      <c r="T31" s="16"/>
      <c r="U31" s="16"/>
      <c r="V31" s="16">
        <f>IF('Main Display'!AN$11="QRP",'Main Display'!AM$11,0)</f>
        <v>0</v>
      </c>
      <c r="W31" s="16"/>
      <c r="X31" s="16"/>
      <c r="Y31" s="16">
        <f>IF('Main Display'!AQ$11="QRP",'Main Display'!AP$11,0)</f>
        <v>0</v>
      </c>
      <c r="Z31" s="16"/>
      <c r="AA31" s="16"/>
      <c r="AB31" s="16">
        <f>IF('Main Display'!AT$11="QRP",'Main Display'!AS$11,0)</f>
        <v>0</v>
      </c>
      <c r="AC31" s="16"/>
      <c r="AD31" s="16"/>
      <c r="AE31" s="16">
        <f>IF('Main Display'!AW$11="QRP",'Main Display'!AV$11,0)</f>
        <v>0</v>
      </c>
      <c r="AF31" s="16"/>
      <c r="AG31" s="16"/>
      <c r="AH31" s="16">
        <f>IF('Main Display'!AZ$11="QRP",'Main Display'!AY$11,0)</f>
        <v>0</v>
      </c>
      <c r="AI31" s="16">
        <f t="shared" si="0"/>
        <v>0</v>
      </c>
    </row>
    <row r="32" spans="1:35" ht="12.75">
      <c r="A32" s="11" t="s">
        <v>38</v>
      </c>
      <c r="B32" s="15">
        <f>IF('Main Display'!D12="HP",'Main Display'!C12,0)</f>
        <v>9376</v>
      </c>
      <c r="C32" s="15">
        <f>IF('Main Display'!G12="HP",'Main Display'!F12,0)</f>
        <v>0</v>
      </c>
      <c r="D32" s="15">
        <f>IF('Main Display'!J12="HP",'Main Display'!I12,0)</f>
        <v>110208</v>
      </c>
      <c r="E32" s="15">
        <f>IF('Main Display'!M12="HP",'Main Display'!L12,0)</f>
        <v>0</v>
      </c>
      <c r="F32" s="15">
        <f>IF('Main Display'!P12="HP",'Main Display'!O12,0)</f>
        <v>0</v>
      </c>
      <c r="G32" s="15">
        <f>IF('Main Display'!S12="HP",'Main Display'!R12,0)</f>
        <v>0</v>
      </c>
      <c r="H32" s="15">
        <f>IF('Main Display'!V12="HP",'Main Display'!U12,0)</f>
        <v>331128</v>
      </c>
      <c r="I32" s="15">
        <f>IF('Main Display'!Y12="HP",'Main Display'!X12,0)</f>
        <v>0</v>
      </c>
      <c r="J32" s="15">
        <f>IF('Main Display'!AB12="HP",'Main Display'!AA12,0)</f>
        <v>0</v>
      </c>
      <c r="K32" s="15"/>
      <c r="L32" s="15"/>
      <c r="M32" s="15">
        <f>IF('Main Display'!AE12="HP",'Main Display'!AD12,0)</f>
        <v>0</v>
      </c>
      <c r="N32" s="15"/>
      <c r="O32" s="15"/>
      <c r="P32" s="15">
        <f>IF('Main Display'!AH12="HP",'Main Display'!AG12,0)</f>
        <v>0</v>
      </c>
      <c r="Q32" s="15"/>
      <c r="R32" s="15"/>
      <c r="S32" s="15">
        <f>IF('Main Display'!AK12="HP",'Main Display'!AJ12,0)</f>
        <v>0</v>
      </c>
      <c r="T32" s="15"/>
      <c r="U32" s="15"/>
      <c r="V32" s="15">
        <f>IF('Main Display'!AN12="HP",'Main Display'!AM12,0)</f>
        <v>0</v>
      </c>
      <c r="W32" s="15"/>
      <c r="X32" s="15"/>
      <c r="Y32" s="15">
        <f>IF('Main Display'!AQ12="HP",'Main Display'!AP12,0)</f>
        <v>0</v>
      </c>
      <c r="Z32" s="15"/>
      <c r="AA32" s="15"/>
      <c r="AB32" s="15">
        <f>IF('Main Display'!AT12="HP",'Main Display'!AS12,0)</f>
        <v>0</v>
      </c>
      <c r="AC32" s="15"/>
      <c r="AD32" s="15"/>
      <c r="AE32" s="15">
        <f>IF('Main Display'!AW12="HP",'Main Display'!AV12,0)</f>
        <v>0</v>
      </c>
      <c r="AF32" s="15"/>
      <c r="AG32" s="15"/>
      <c r="AH32" s="15">
        <f>IF('Main Display'!AZ12="HP",'Main Display'!AY12,0)</f>
        <v>0</v>
      </c>
      <c r="AI32" s="15">
        <f t="shared" si="0"/>
        <v>450712</v>
      </c>
    </row>
    <row r="33" spans="1:35" ht="12.75">
      <c r="A33" s="13" t="s">
        <v>29</v>
      </c>
      <c r="B33" s="15">
        <f>IF('Main Display'!D$12="LP",'Main Display'!C$12,0)</f>
        <v>0</v>
      </c>
      <c r="C33" s="15">
        <f>IF('Main Display'!G$12="LP",'Main Display'!F$12,0)</f>
        <v>461701</v>
      </c>
      <c r="D33" s="15">
        <f>IF('Main Display'!J$12="LP",'Main Display'!I$12,0)</f>
        <v>0</v>
      </c>
      <c r="E33" s="15">
        <f>IF('Main Display'!M$12="LP",'Main Display'!L$12,0)</f>
        <v>52156</v>
      </c>
      <c r="F33" s="15">
        <f>IF('Main Display'!P$12="LP",'Main Display'!O$12,0)</f>
        <v>0</v>
      </c>
      <c r="G33" s="15">
        <f>IF('Main Display'!S$12="LP",'Main Display'!R$12,0)</f>
        <v>0</v>
      </c>
      <c r="H33" s="15">
        <f>IF('Main Display'!V$12="LP",'Main Display'!U$12,0)</f>
        <v>0</v>
      </c>
      <c r="I33" s="15">
        <f>IF('Main Display'!Y$12="LP",'Main Display'!X$12,0)</f>
        <v>0</v>
      </c>
      <c r="J33" s="15">
        <f>IF('Main Display'!AB$12="LP",'Main Display'!AA$12,0)</f>
        <v>0</v>
      </c>
      <c r="K33" s="15"/>
      <c r="L33" s="15"/>
      <c r="M33" s="15">
        <f>IF('Main Display'!AE$12="LP",'Main Display'!AD$12,0)</f>
        <v>0</v>
      </c>
      <c r="N33" s="15"/>
      <c r="O33" s="15"/>
      <c r="P33" s="15">
        <f>IF('Main Display'!AH$12="LP",'Main Display'!AG$12,0)</f>
        <v>0</v>
      </c>
      <c r="Q33" s="15"/>
      <c r="R33" s="15"/>
      <c r="S33" s="15">
        <f>IF('Main Display'!AK$12="LP",'Main Display'!AJ$12,0)</f>
        <v>0</v>
      </c>
      <c r="T33" s="15"/>
      <c r="U33" s="15"/>
      <c r="V33" s="15">
        <f>IF('Main Display'!AN$12="LP",'Main Display'!AM$12,0)</f>
        <v>0</v>
      </c>
      <c r="W33" s="15"/>
      <c r="X33" s="15"/>
      <c r="Y33" s="15">
        <f>IF('Main Display'!AQ$12="LP",'Main Display'!AP$12,0)</f>
        <v>0</v>
      </c>
      <c r="Z33" s="15"/>
      <c r="AA33" s="15"/>
      <c r="AB33" s="15">
        <f>IF('Main Display'!AT$12="LP",'Main Display'!AS$12,0)</f>
        <v>0</v>
      </c>
      <c r="AC33" s="15"/>
      <c r="AD33" s="15"/>
      <c r="AE33" s="15">
        <f>IF('Main Display'!AW$12="LP",'Main Display'!AV$12,0)</f>
        <v>0</v>
      </c>
      <c r="AF33" s="15"/>
      <c r="AG33" s="15"/>
      <c r="AH33" s="15">
        <f>IF('Main Display'!AZ$12="LP",'Main Display'!AY$12,0)</f>
        <v>0</v>
      </c>
      <c r="AI33" s="15">
        <f t="shared" si="0"/>
        <v>513857</v>
      </c>
    </row>
    <row r="34" spans="1:35" ht="12.75">
      <c r="A34" s="13" t="s">
        <v>31</v>
      </c>
      <c r="B34" s="15">
        <f>IF('Main Display'!D$12="QRP",'Main Display'!C$12,0)</f>
        <v>0</v>
      </c>
      <c r="C34" s="15">
        <f>IF('Main Display'!G$12="QRP",'Main Display'!F$12,0)</f>
        <v>0</v>
      </c>
      <c r="D34" s="15">
        <f>IF('Main Display'!J$12="QRP",'Main Display'!I$12,0)</f>
        <v>0</v>
      </c>
      <c r="E34" s="15">
        <f>IF('Main Display'!M$12="QRP",'Main Display'!L$12,0)</f>
        <v>0</v>
      </c>
      <c r="F34" s="15">
        <f>IF('Main Display'!P$12="QRP",'Main Display'!O$12,0)</f>
        <v>0</v>
      </c>
      <c r="G34" s="15">
        <f>IF('Main Display'!S$12="QRP",'Main Display'!R$12,0)</f>
        <v>0</v>
      </c>
      <c r="H34" s="15">
        <f>IF('Main Display'!V$12="QRP",'Main Display'!U$12,0)</f>
        <v>0</v>
      </c>
      <c r="I34" s="15">
        <f>IF('Main Display'!Y$12="QRP",'Main Display'!X$12,0)</f>
        <v>0</v>
      </c>
      <c r="J34" s="15">
        <f>IF('Main Display'!AB$12="QRP",'Main Display'!AA$12,0)</f>
        <v>0</v>
      </c>
      <c r="K34" s="15"/>
      <c r="L34" s="15"/>
      <c r="M34" s="15">
        <f>IF('Main Display'!AE$12="QRP",'Main Display'!AD$12,0)</f>
        <v>0</v>
      </c>
      <c r="N34" s="15"/>
      <c r="O34" s="15"/>
      <c r="P34" s="15">
        <f>IF('Main Display'!AH$12="QRP",'Main Display'!AG$12,0)</f>
        <v>0</v>
      </c>
      <c r="Q34" s="15"/>
      <c r="R34" s="15"/>
      <c r="S34" s="15">
        <f>IF('Main Display'!AK$12="QRP",'Main Display'!AJ$12,0)</f>
        <v>0</v>
      </c>
      <c r="T34" s="15"/>
      <c r="U34" s="15"/>
      <c r="V34" s="15">
        <f>IF('Main Display'!AN$12="QRP",'Main Display'!AM$12,0)</f>
        <v>0</v>
      </c>
      <c r="W34" s="15"/>
      <c r="X34" s="15"/>
      <c r="Y34" s="15">
        <f>IF('Main Display'!AQ$12="QRP",'Main Display'!AP$12,0)</f>
        <v>0</v>
      </c>
      <c r="Z34" s="15"/>
      <c r="AA34" s="15"/>
      <c r="AB34" s="15">
        <f>IF('Main Display'!AT$12="QRP",'Main Display'!AS$12,0)</f>
        <v>0</v>
      </c>
      <c r="AC34" s="15"/>
      <c r="AD34" s="15"/>
      <c r="AE34" s="15">
        <f>IF('Main Display'!AW$12="QRP",'Main Display'!AV$12,0)</f>
        <v>0</v>
      </c>
      <c r="AF34" s="15"/>
      <c r="AG34" s="15"/>
      <c r="AH34" s="15">
        <f>IF('Main Display'!AZ$12="QRP",'Main Display'!AY$12,0)</f>
        <v>0</v>
      </c>
      <c r="AI34" s="15">
        <f aca="true" t="shared" si="1" ref="AI34:AI64">SUM(B34:AH34)</f>
        <v>0</v>
      </c>
    </row>
    <row r="35" spans="1:35" ht="12.75">
      <c r="A35" s="11" t="s">
        <v>39</v>
      </c>
      <c r="B35" s="16">
        <f>IF('Main Display'!D13="HP",'Main Display'!C13,0)</f>
        <v>1093730</v>
      </c>
      <c r="C35" s="16">
        <f>IF('Main Display'!G13="HP",'Main Display'!F13,0)</f>
        <v>0</v>
      </c>
      <c r="D35" s="16">
        <f>IF('Main Display'!J13="HP",'Main Display'!I13,0)</f>
        <v>1086800</v>
      </c>
      <c r="E35" s="16">
        <f>IF('Main Display'!M13="HP",'Main Display'!L13,0)</f>
        <v>0</v>
      </c>
      <c r="F35" s="16">
        <f>IF('Main Display'!P13="HP",'Main Display'!O13,0)</f>
        <v>0</v>
      </c>
      <c r="G35" s="16">
        <f>IF('Main Display'!S13="HP",'Main Display'!R13,0)</f>
        <v>0</v>
      </c>
      <c r="H35" s="16">
        <f>IF('Main Display'!V13="HP",'Main Display'!U13,0)</f>
        <v>0</v>
      </c>
      <c r="I35" s="16">
        <f>IF('Main Display'!Y13="HP",'Main Display'!X13,0)</f>
        <v>0</v>
      </c>
      <c r="J35" s="16">
        <f>IF('Main Display'!AB13="HP",'Main Display'!AA13,0)</f>
        <v>1086800</v>
      </c>
      <c r="K35" s="16"/>
      <c r="L35" s="16"/>
      <c r="M35" s="16">
        <f>IF('Main Display'!AE13="HP",'Main Display'!AD13,0)</f>
        <v>1086800</v>
      </c>
      <c r="N35" s="16"/>
      <c r="O35" s="16"/>
      <c r="P35" s="16">
        <f>IF('Main Display'!AH13="HP",'Main Display'!AG13,0)</f>
        <v>0</v>
      </c>
      <c r="Q35" s="16"/>
      <c r="R35" s="16"/>
      <c r="S35" s="16">
        <f>IF('Main Display'!AK13="HP",'Main Display'!AJ13,0)</f>
        <v>0</v>
      </c>
      <c r="T35" s="16"/>
      <c r="U35" s="16"/>
      <c r="V35" s="16">
        <f>IF('Main Display'!AN13="HP",'Main Display'!AM13,0)</f>
        <v>0</v>
      </c>
      <c r="W35" s="16"/>
      <c r="X35" s="16"/>
      <c r="Y35" s="16">
        <f>IF('Main Display'!AQ13="HP",'Main Display'!AP13,0)</f>
        <v>0</v>
      </c>
      <c r="Z35" s="16"/>
      <c r="AA35" s="16"/>
      <c r="AB35" s="16">
        <f>IF('Main Display'!AT13="HP",'Main Display'!AS13,0)</f>
        <v>0</v>
      </c>
      <c r="AC35" s="16"/>
      <c r="AD35" s="16"/>
      <c r="AE35" s="16">
        <f>IF('Main Display'!AW13="HP",'Main Display'!AV13,0)</f>
        <v>0</v>
      </c>
      <c r="AF35" s="16"/>
      <c r="AG35" s="16"/>
      <c r="AH35" s="16">
        <f>IF('Main Display'!AZ13="HP",'Main Display'!AY13,0)</f>
        <v>0</v>
      </c>
      <c r="AI35" s="16">
        <f t="shared" si="1"/>
        <v>4354130</v>
      </c>
    </row>
    <row r="36" spans="1:35" ht="12.75">
      <c r="A36" s="13" t="s">
        <v>29</v>
      </c>
      <c r="B36" s="16">
        <f>IF('Main Display'!D$13="LP",'Main Display'!C$13,0)</f>
        <v>0</v>
      </c>
      <c r="C36" s="16">
        <f>IF('Main Display'!G$13="LP",'Main Display'!F$13,0)</f>
        <v>0</v>
      </c>
      <c r="D36" s="16">
        <f>IF('Main Display'!J$13="LP",'Main Display'!I$13,0)</f>
        <v>0</v>
      </c>
      <c r="E36" s="16">
        <f>IF('Main Display'!M$13="LP",'Main Display'!L$13,0)</f>
        <v>1362452</v>
      </c>
      <c r="F36" s="16">
        <f>IF('Main Display'!P$13="LP",'Main Display'!O$13,0)</f>
        <v>0</v>
      </c>
      <c r="G36" s="16">
        <f>IF('Main Display'!S$13="LP",'Main Display'!R$13,0)</f>
        <v>0</v>
      </c>
      <c r="H36" s="16">
        <f>IF('Main Display'!V$13="LP",'Main Display'!U$13,0)</f>
        <v>0</v>
      </c>
      <c r="I36" s="16">
        <f>IF('Main Display'!Y$13="LP",'Main Display'!X$13,0)</f>
        <v>0</v>
      </c>
      <c r="J36" s="16">
        <f>IF('Main Display'!AB$13="LP",'Main Display'!AA$13,0)</f>
        <v>0</v>
      </c>
      <c r="K36" s="16"/>
      <c r="L36" s="16"/>
      <c r="M36" s="16">
        <f>IF('Main Display'!AE$13="LP",'Main Display'!AD$13,0)</f>
        <v>0</v>
      </c>
      <c r="N36" s="16"/>
      <c r="O36" s="16"/>
      <c r="P36" s="16">
        <f>IF('Main Display'!AH$13="LP",'Main Display'!AG$13,0)</f>
        <v>0</v>
      </c>
      <c r="Q36" s="16"/>
      <c r="R36" s="16"/>
      <c r="S36" s="16">
        <f>IF('Main Display'!AK$13="LP",'Main Display'!AJ$13,0)</f>
        <v>0</v>
      </c>
      <c r="T36" s="16"/>
      <c r="U36" s="16"/>
      <c r="V36" s="16">
        <f>IF('Main Display'!AN$13="LP",'Main Display'!AM$13,0)</f>
        <v>0</v>
      </c>
      <c r="W36" s="16"/>
      <c r="X36" s="16"/>
      <c r="Y36" s="16">
        <f>IF('Main Display'!AQ$13="LP",'Main Display'!AP$13,0)</f>
        <v>0</v>
      </c>
      <c r="Z36" s="16"/>
      <c r="AA36" s="16"/>
      <c r="AB36" s="16">
        <f>IF('Main Display'!AT$13="LP",'Main Display'!AS$13,0)</f>
        <v>0</v>
      </c>
      <c r="AC36" s="16"/>
      <c r="AD36" s="16"/>
      <c r="AE36" s="16">
        <f>IF('Main Display'!AW$13="LP",'Main Display'!AV$13,0)</f>
        <v>0</v>
      </c>
      <c r="AF36" s="16"/>
      <c r="AG36" s="16"/>
      <c r="AH36" s="16">
        <f>IF('Main Display'!AZ$13="LP",'Main Display'!AY$13,0)</f>
        <v>0</v>
      </c>
      <c r="AI36" s="16">
        <f t="shared" si="1"/>
        <v>1362452</v>
      </c>
    </row>
    <row r="37" spans="1:35" ht="12.75">
      <c r="A37" s="13" t="s">
        <v>31</v>
      </c>
      <c r="B37" s="16">
        <f>IF('Main Display'!D$13="QRP",'Main Display'!C$13,0)</f>
        <v>0</v>
      </c>
      <c r="C37" s="16">
        <f>IF('Main Display'!G$13="QRP",'Main Display'!F$13,0)</f>
        <v>0</v>
      </c>
      <c r="D37" s="16">
        <f>IF('Main Display'!J$13="QRP",'Main Display'!I$13,0)</f>
        <v>0</v>
      </c>
      <c r="E37" s="16">
        <f>IF('Main Display'!M$13="QRP",'Main Display'!L$13,0)</f>
        <v>0</v>
      </c>
      <c r="F37" s="16">
        <f>IF('Main Display'!P$13="QRP",'Main Display'!O$13,0)</f>
        <v>0</v>
      </c>
      <c r="G37" s="16">
        <f>IF('Main Display'!S$13="QRP",'Main Display'!R$13,0)</f>
        <v>0</v>
      </c>
      <c r="H37" s="16">
        <f>IF('Main Display'!V$13="QRP",'Main Display'!U$13,0)</f>
        <v>0</v>
      </c>
      <c r="I37" s="16">
        <f>IF('Main Display'!Y$13="QRP",'Main Display'!X$13,0)</f>
        <v>0</v>
      </c>
      <c r="J37" s="16">
        <f>IF('Main Display'!AB$13="QRP",'Main Display'!AA$13,0)</f>
        <v>0</v>
      </c>
      <c r="K37" s="16"/>
      <c r="L37" s="16"/>
      <c r="M37" s="16">
        <f>IF('Main Display'!AE$13="QRP",'Main Display'!AD$13,0)</f>
        <v>0</v>
      </c>
      <c r="N37" s="16"/>
      <c r="O37" s="16"/>
      <c r="P37" s="16">
        <f>IF('Main Display'!AH$13="QRP",'Main Display'!AG$13,0)</f>
        <v>0</v>
      </c>
      <c r="Q37" s="16"/>
      <c r="R37" s="16"/>
      <c r="S37" s="16">
        <f>IF('Main Display'!AK$13="QRP",'Main Display'!AJ$13,0)</f>
        <v>0</v>
      </c>
      <c r="T37" s="16"/>
      <c r="U37" s="16"/>
      <c r="V37" s="16">
        <f>IF('Main Display'!AN$13="QRP",'Main Display'!AM$13,0)</f>
        <v>0</v>
      </c>
      <c r="W37" s="16"/>
      <c r="X37" s="16"/>
      <c r="Y37" s="16">
        <f>IF('Main Display'!AQ$13="QRP",'Main Display'!AP$13,0)</f>
        <v>0</v>
      </c>
      <c r="Z37" s="16"/>
      <c r="AA37" s="16"/>
      <c r="AB37" s="16">
        <f>IF('Main Display'!AT$13="QRP",'Main Display'!AS$13,0)</f>
        <v>0</v>
      </c>
      <c r="AC37" s="16"/>
      <c r="AD37" s="16"/>
      <c r="AE37" s="16">
        <f>IF('Main Display'!AW$13="QRP",'Main Display'!AV$13,0)</f>
        <v>0</v>
      </c>
      <c r="AF37" s="16"/>
      <c r="AG37" s="16"/>
      <c r="AH37" s="16">
        <f>IF('Main Display'!AZ$13="QRP",'Main Display'!AY$13,0)</f>
        <v>0</v>
      </c>
      <c r="AI37" s="16">
        <f t="shared" si="1"/>
        <v>0</v>
      </c>
    </row>
    <row r="38" spans="1:35" ht="12.75">
      <c r="A38" s="11" t="s">
        <v>41</v>
      </c>
      <c r="B38" s="15">
        <f>IF('Main Display'!D14="HP",'Main Display'!C14,0)</f>
        <v>559752</v>
      </c>
      <c r="C38" s="15">
        <f>IF('Main Display'!G14="HP",'Main Display'!F14,0)</f>
        <v>0</v>
      </c>
      <c r="D38" s="15">
        <f>IF('Main Display'!J14="HP",'Main Display'!I14,0)</f>
        <v>1567800</v>
      </c>
      <c r="E38" s="15">
        <f>IF('Main Display'!M14="HP",'Main Display'!L14,0)</f>
        <v>0</v>
      </c>
      <c r="F38" s="15">
        <f>IF('Main Display'!P14="HP",'Main Display'!O14,0)</f>
        <v>0</v>
      </c>
      <c r="G38" s="15">
        <f>IF('Main Display'!S14="HP",'Main Display'!R14,0)</f>
        <v>0</v>
      </c>
      <c r="H38" s="15">
        <f>IF('Main Display'!V14="HP",'Main Display'!U14,0)</f>
        <v>41175</v>
      </c>
      <c r="I38" s="15">
        <f>IF('Main Display'!Y14="HP",'Main Display'!X14,0)</f>
        <v>0</v>
      </c>
      <c r="J38" s="15">
        <f>IF('Main Display'!AB14="HP",'Main Display'!AA14,0)</f>
        <v>26796</v>
      </c>
      <c r="K38" s="15"/>
      <c r="L38" s="15"/>
      <c r="M38" s="15">
        <f>IF('Main Display'!AE14="HP",'Main Display'!AD14,0)</f>
        <v>0</v>
      </c>
      <c r="N38" s="15"/>
      <c r="O38" s="15"/>
      <c r="P38" s="15">
        <f>IF('Main Display'!AH14="HP",'Main Display'!AG14,0)</f>
        <v>0</v>
      </c>
      <c r="Q38" s="15"/>
      <c r="R38" s="15"/>
      <c r="S38" s="15">
        <f>IF('Main Display'!AK14="HP",'Main Display'!AJ14,0)</f>
        <v>0</v>
      </c>
      <c r="T38" s="15"/>
      <c r="U38" s="15"/>
      <c r="V38" s="15">
        <f>IF('Main Display'!AN14="HP",'Main Display'!AM14,0)</f>
        <v>0</v>
      </c>
      <c r="W38" s="15"/>
      <c r="X38" s="15"/>
      <c r="Y38" s="15">
        <f>IF('Main Display'!AQ14="HP",'Main Display'!AP14,0)</f>
        <v>0</v>
      </c>
      <c r="Z38" s="15"/>
      <c r="AA38" s="15"/>
      <c r="AB38" s="15">
        <f>IF('Main Display'!AT14="HP",'Main Display'!AS14,0)</f>
        <v>0</v>
      </c>
      <c r="AC38" s="15"/>
      <c r="AD38" s="15"/>
      <c r="AE38" s="15">
        <f>IF('Main Display'!AW14="HP",'Main Display'!AV14,0)</f>
        <v>0</v>
      </c>
      <c r="AF38" s="15"/>
      <c r="AG38" s="15"/>
      <c r="AH38" s="15">
        <f>IF('Main Display'!AZ14="HP",'Main Display'!AY14,0)</f>
        <v>0</v>
      </c>
      <c r="AI38" s="15">
        <f t="shared" si="1"/>
        <v>2195523</v>
      </c>
    </row>
    <row r="39" spans="1:35" ht="12.75">
      <c r="A39" s="13" t="s">
        <v>29</v>
      </c>
      <c r="B39" s="15">
        <f>IF('Main Display'!D$14="LP",'Main Display'!C$14,0)</f>
        <v>0</v>
      </c>
      <c r="C39" s="15">
        <f>IF('Main Display'!G$14="LP",'Main Display'!F$14,0)</f>
        <v>0</v>
      </c>
      <c r="D39" s="15">
        <f>IF('Main Display'!J$14="LP",'Main Display'!I$14,0)</f>
        <v>0</v>
      </c>
      <c r="E39" s="15">
        <f>IF('Main Display'!M$14="LP",'Main Display'!L$14,0)</f>
        <v>0</v>
      </c>
      <c r="F39" s="15">
        <f>IF('Main Display'!P$14="LP",'Main Display'!O$14,0)</f>
        <v>0</v>
      </c>
      <c r="G39" s="15">
        <f>IF('Main Display'!S$14="LP",'Main Display'!R$14,0)</f>
        <v>0</v>
      </c>
      <c r="H39" s="15">
        <f>IF('Main Display'!V$14="LP",'Main Display'!U$14,0)</f>
        <v>0</v>
      </c>
      <c r="I39" s="15">
        <f>IF('Main Display'!Y$14="LP",'Main Display'!X$14,0)</f>
        <v>0</v>
      </c>
      <c r="J39" s="15">
        <f>IF('Main Display'!AB$14="LP",'Main Display'!AA$14,0)</f>
        <v>0</v>
      </c>
      <c r="K39" s="15"/>
      <c r="L39" s="15"/>
      <c r="M39" s="15">
        <f>IF('Main Display'!AE$14="LP",'Main Display'!AD$14,0)</f>
        <v>0</v>
      </c>
      <c r="N39" s="15"/>
      <c r="O39" s="15"/>
      <c r="P39" s="15">
        <f>IF('Main Display'!AH$14="LP",'Main Display'!AG$14,0)</f>
        <v>0</v>
      </c>
      <c r="Q39" s="15"/>
      <c r="R39" s="15"/>
      <c r="S39" s="15">
        <f>IF('Main Display'!AK$14="LP",'Main Display'!AJ$14,0)</f>
        <v>0</v>
      </c>
      <c r="T39" s="15"/>
      <c r="U39" s="15"/>
      <c r="V39" s="15">
        <f>IF('Main Display'!AN$14="LP",'Main Display'!AM$14,0)</f>
        <v>0</v>
      </c>
      <c r="W39" s="15"/>
      <c r="X39" s="15"/>
      <c r="Y39" s="15">
        <f>IF('Main Display'!AQ$14="LP",'Main Display'!AP$14,0)</f>
        <v>0</v>
      </c>
      <c r="Z39" s="15"/>
      <c r="AA39" s="15"/>
      <c r="AB39" s="15">
        <f>IF('Main Display'!AT$14="LP",'Main Display'!AS$14,0)</f>
        <v>0</v>
      </c>
      <c r="AC39" s="15"/>
      <c r="AD39" s="15"/>
      <c r="AE39" s="15">
        <f>IF('Main Display'!AW$14="LP",'Main Display'!AV$14,0)</f>
        <v>0</v>
      </c>
      <c r="AF39" s="15"/>
      <c r="AG39" s="15"/>
      <c r="AH39" s="15">
        <f>IF('Main Display'!AZ$14="LP",'Main Display'!AY$14,0)</f>
        <v>0</v>
      </c>
      <c r="AI39" s="15">
        <f t="shared" si="1"/>
        <v>0</v>
      </c>
    </row>
    <row r="40" spans="1:35" ht="12.75">
      <c r="A40" s="13" t="s">
        <v>31</v>
      </c>
      <c r="B40" s="15">
        <f>IF('Main Display'!D$14="QRP",'Main Display'!C$14,0)</f>
        <v>0</v>
      </c>
      <c r="C40" s="15">
        <f>IF('Main Display'!G$14="QRP",'Main Display'!F$14,0)</f>
        <v>0</v>
      </c>
      <c r="D40" s="15">
        <f>IF('Main Display'!J$14="QRP",'Main Display'!I$14,0)</f>
        <v>0</v>
      </c>
      <c r="E40" s="15">
        <f>IF('Main Display'!M$14="QRP",'Main Display'!L$14,0)</f>
        <v>0</v>
      </c>
      <c r="F40" s="15">
        <f>IF('Main Display'!P$14="QRP",'Main Display'!O$14,0)</f>
        <v>0</v>
      </c>
      <c r="G40" s="15">
        <f>IF('Main Display'!S$14="QRP",'Main Display'!R$14,0)</f>
        <v>0</v>
      </c>
      <c r="H40" s="15">
        <f>IF('Main Display'!V$14="QRP",'Main Display'!U$14,0)</f>
        <v>0</v>
      </c>
      <c r="I40" s="15">
        <f>IF('Main Display'!Y$14="QRP",'Main Display'!X$14,0)</f>
        <v>0</v>
      </c>
      <c r="J40" s="15">
        <f>IF('Main Display'!AB$14="QRP",'Main Display'!AA$14,0)</f>
        <v>0</v>
      </c>
      <c r="K40" s="15"/>
      <c r="L40" s="15"/>
      <c r="M40" s="15">
        <f>IF('Main Display'!AE$14="QRP",'Main Display'!AD$14,0)</f>
        <v>0</v>
      </c>
      <c r="N40" s="15"/>
      <c r="O40" s="15"/>
      <c r="P40" s="15">
        <f>IF('Main Display'!AH$14="QRP",'Main Display'!AG$14,0)</f>
        <v>0</v>
      </c>
      <c r="Q40" s="15"/>
      <c r="R40" s="15"/>
      <c r="S40" s="15">
        <f>IF('Main Display'!AK$14="QRP",'Main Display'!AJ$14,0)</f>
        <v>0</v>
      </c>
      <c r="T40" s="15"/>
      <c r="U40" s="15"/>
      <c r="V40" s="15">
        <f>IF('Main Display'!AN$14="QRP",'Main Display'!AM$14,0)</f>
        <v>0</v>
      </c>
      <c r="W40" s="15"/>
      <c r="X40" s="15"/>
      <c r="Y40" s="15">
        <f>IF('Main Display'!AQ$14="QRP",'Main Display'!AP$14,0)</f>
        <v>0</v>
      </c>
      <c r="Z40" s="15"/>
      <c r="AA40" s="15"/>
      <c r="AB40" s="15">
        <f>IF('Main Display'!AT$14="QRP",'Main Display'!AS$14,0)</f>
        <v>0</v>
      </c>
      <c r="AC40" s="15"/>
      <c r="AD40" s="15"/>
      <c r="AE40" s="15">
        <f>IF('Main Display'!AW$14="QRP",'Main Display'!AV$14,0)</f>
        <v>0</v>
      </c>
      <c r="AF40" s="15"/>
      <c r="AG40" s="15"/>
      <c r="AH40" s="15">
        <f>IF('Main Display'!AZ$14="QRP",'Main Display'!AY$14,0)</f>
        <v>0</v>
      </c>
      <c r="AI40" s="15">
        <f t="shared" si="1"/>
        <v>0</v>
      </c>
    </row>
    <row r="41" spans="1:35" ht="12.75">
      <c r="A41" s="11" t="s">
        <v>42</v>
      </c>
      <c r="B41" s="16">
        <f>IF('Main Display'!D15="HP",'Main Display'!C15,0)</f>
        <v>0</v>
      </c>
      <c r="C41" s="16">
        <f>IF('Main Display'!G15="HP",'Main Display'!F15,0)</f>
        <v>0</v>
      </c>
      <c r="D41" s="16">
        <f>IF('Main Display'!J15="HP",'Main Display'!I15,0)</f>
        <v>143448</v>
      </c>
      <c r="E41" s="16">
        <f>IF('Main Display'!M15="HP",'Main Display'!L15,0)</f>
        <v>0</v>
      </c>
      <c r="F41" s="16">
        <f>IF('Main Display'!P15="HP",'Main Display'!O15,0)</f>
        <v>0</v>
      </c>
      <c r="G41" s="16">
        <f>IF('Main Display'!S15="HP",'Main Display'!R15,0)</f>
        <v>0</v>
      </c>
      <c r="H41" s="16">
        <f>IF('Main Display'!V15="HP",'Main Display'!U15,0)</f>
        <v>297139</v>
      </c>
      <c r="I41" s="16">
        <f>IF('Main Display'!Y15="HP",'Main Display'!X15,0)</f>
        <v>0</v>
      </c>
      <c r="J41" s="16">
        <f>IF('Main Display'!AB15="HP",'Main Display'!AA15,0)</f>
        <v>0</v>
      </c>
      <c r="K41" s="16"/>
      <c r="L41" s="16"/>
      <c r="M41" s="16">
        <f>IF('Main Display'!AE15="HP",'Main Display'!AD15,0)</f>
        <v>0</v>
      </c>
      <c r="N41" s="16"/>
      <c r="O41" s="16"/>
      <c r="P41" s="16">
        <f>IF('Main Display'!AH15="HP",'Main Display'!AG15,0)</f>
        <v>0</v>
      </c>
      <c r="Q41" s="16"/>
      <c r="R41" s="16"/>
      <c r="S41" s="16">
        <f>IF('Main Display'!AK15="HP",'Main Display'!AJ15,0)</f>
        <v>0</v>
      </c>
      <c r="T41" s="16"/>
      <c r="U41" s="16"/>
      <c r="V41" s="16">
        <f>IF('Main Display'!AN15="HP",'Main Display'!AM15,0)</f>
        <v>0</v>
      </c>
      <c r="W41" s="16"/>
      <c r="X41" s="16"/>
      <c r="Y41" s="16">
        <f>IF('Main Display'!AQ15="HP",'Main Display'!AP15,0)</f>
        <v>0</v>
      </c>
      <c r="Z41" s="16"/>
      <c r="AA41" s="16"/>
      <c r="AB41" s="16">
        <f>IF('Main Display'!AT15="HP",'Main Display'!AS15,0)</f>
        <v>0</v>
      </c>
      <c r="AC41" s="16"/>
      <c r="AD41" s="16"/>
      <c r="AE41" s="16">
        <f>IF('Main Display'!AW15="HP",'Main Display'!AV15,0)</f>
        <v>0</v>
      </c>
      <c r="AF41" s="16"/>
      <c r="AG41" s="16"/>
      <c r="AH41" s="16">
        <f>IF('Main Display'!AZ15="HP",'Main Display'!AY15,0)</f>
        <v>0</v>
      </c>
      <c r="AI41" s="16">
        <f t="shared" si="1"/>
        <v>440587</v>
      </c>
    </row>
    <row r="42" spans="1:35" ht="12.75">
      <c r="A42" s="13" t="s">
        <v>29</v>
      </c>
      <c r="B42" s="16">
        <f>IF('Main Display'!D$15="LP",'Main Display'!C$15,0)</f>
        <v>550</v>
      </c>
      <c r="C42" s="16">
        <f>IF('Main Display'!G$15="LP",'Main Display'!F$15,0)</f>
        <v>0</v>
      </c>
      <c r="D42" s="16">
        <f>IF('Main Display'!J$15="LP",'Main Display'!I$15,0)</f>
        <v>0</v>
      </c>
      <c r="E42" s="16">
        <f>IF('Main Display'!M$15="LP",'Main Display'!L$15,0)</f>
        <v>0</v>
      </c>
      <c r="F42" s="16">
        <f>IF('Main Display'!P$15="LP",'Main Display'!O$15,0)</f>
        <v>8610</v>
      </c>
      <c r="G42" s="16">
        <f>IF('Main Display'!S$15="LP",'Main Display'!R$15,0)</f>
        <v>0</v>
      </c>
      <c r="H42" s="16">
        <f>IF('Main Display'!V$15="LP",'Main Display'!U$15,0)</f>
        <v>0</v>
      </c>
      <c r="I42" s="16">
        <f>IF('Main Display'!Y$15="LP",'Main Display'!X$15,0)</f>
        <v>0</v>
      </c>
      <c r="J42" s="16">
        <f>IF('Main Display'!AB$15="LP",'Main Display'!AA$15,0)</f>
        <v>0</v>
      </c>
      <c r="K42" s="16"/>
      <c r="L42" s="16"/>
      <c r="M42" s="16">
        <f>IF('Main Display'!AE$15="LP",'Main Display'!AD$15,0)</f>
        <v>0</v>
      </c>
      <c r="N42" s="16"/>
      <c r="O42" s="16"/>
      <c r="P42" s="16">
        <f>IF('Main Display'!AH$15="LP",'Main Display'!AG$15,0)</f>
        <v>0</v>
      </c>
      <c r="Q42" s="16"/>
      <c r="R42" s="16"/>
      <c r="S42" s="16">
        <f>IF('Main Display'!AK$15="LP",'Main Display'!AJ$15,0)</f>
        <v>0</v>
      </c>
      <c r="T42" s="16"/>
      <c r="U42" s="16"/>
      <c r="V42" s="16">
        <f>IF('Main Display'!AN$15="LP",'Main Display'!AM$15,0)</f>
        <v>0</v>
      </c>
      <c r="W42" s="16"/>
      <c r="X42" s="16"/>
      <c r="Y42" s="16">
        <f>IF('Main Display'!AQ$15="LP",'Main Display'!AP$15,0)</f>
        <v>0</v>
      </c>
      <c r="Z42" s="16"/>
      <c r="AA42" s="16"/>
      <c r="AB42" s="16">
        <f>IF('Main Display'!AT$15="LP",'Main Display'!AS$15,0)</f>
        <v>0</v>
      </c>
      <c r="AC42" s="16"/>
      <c r="AD42" s="16"/>
      <c r="AE42" s="16">
        <f>IF('Main Display'!AW$15="LP",'Main Display'!AV$15,0)</f>
        <v>0</v>
      </c>
      <c r="AF42" s="16"/>
      <c r="AG42" s="16"/>
      <c r="AH42" s="16">
        <f>IF('Main Display'!AZ$15="LP",'Main Display'!AY$15,0)</f>
        <v>0</v>
      </c>
      <c r="AI42" s="16">
        <f t="shared" si="1"/>
        <v>9160</v>
      </c>
    </row>
    <row r="43" spans="1:35" ht="12.75">
      <c r="A43" s="13" t="s">
        <v>31</v>
      </c>
      <c r="B43" s="16">
        <f>IF('Main Display'!D$15="QRP",'Main Display'!C$15,0)</f>
        <v>0</v>
      </c>
      <c r="C43" s="16">
        <f>IF('Main Display'!G$15="QRP",'Main Display'!F$15,0)</f>
        <v>0</v>
      </c>
      <c r="D43" s="16">
        <f>IF('Main Display'!J$15="QRP",'Main Display'!I$15,0)</f>
        <v>0</v>
      </c>
      <c r="E43" s="16">
        <f>IF('Main Display'!M$15="QRP",'Main Display'!L$15,0)</f>
        <v>0</v>
      </c>
      <c r="F43" s="16">
        <f>IF('Main Display'!P$15="QRP",'Main Display'!O$15,0)</f>
        <v>0</v>
      </c>
      <c r="G43" s="16">
        <f>IF('Main Display'!S$15="QRP",'Main Display'!R$15,0)</f>
        <v>0</v>
      </c>
      <c r="H43" s="16">
        <f>IF('Main Display'!V$15="QRP",'Main Display'!U$15,0)</f>
        <v>0</v>
      </c>
      <c r="I43" s="16">
        <f>IF('Main Display'!Y$15="QRP",'Main Display'!X$15,0)</f>
        <v>0</v>
      </c>
      <c r="J43" s="16">
        <f>IF('Main Display'!AB$15="QRP",'Main Display'!AA$15,0)</f>
        <v>0</v>
      </c>
      <c r="K43" s="16"/>
      <c r="L43" s="16"/>
      <c r="M43" s="16">
        <f>IF('Main Display'!AE$15="QRP",'Main Display'!AD$15,0)</f>
        <v>0</v>
      </c>
      <c r="N43" s="16"/>
      <c r="O43" s="16"/>
      <c r="P43" s="16">
        <f>IF('Main Display'!AH$15="QRP",'Main Display'!AG$15,0)</f>
        <v>0</v>
      </c>
      <c r="Q43" s="16"/>
      <c r="R43" s="16"/>
      <c r="S43" s="16">
        <f>IF('Main Display'!AK$15="QRP",'Main Display'!AJ$15,0)</f>
        <v>0</v>
      </c>
      <c r="T43" s="16"/>
      <c r="U43" s="16"/>
      <c r="V43" s="16">
        <f>IF('Main Display'!AN$15="QRP",'Main Display'!AM$15,0)</f>
        <v>0</v>
      </c>
      <c r="W43" s="16"/>
      <c r="X43" s="16"/>
      <c r="Y43" s="16">
        <f>IF('Main Display'!AQ$15="QRP",'Main Display'!AP$15,0)</f>
        <v>0</v>
      </c>
      <c r="Z43" s="16"/>
      <c r="AA43" s="16"/>
      <c r="AB43" s="16">
        <f>IF('Main Display'!AT$15="QRP",'Main Display'!AS$15,0)</f>
        <v>0</v>
      </c>
      <c r="AC43" s="16"/>
      <c r="AD43" s="16"/>
      <c r="AE43" s="16">
        <f>IF('Main Display'!AW$15="QRP",'Main Display'!AV$15,0)</f>
        <v>0</v>
      </c>
      <c r="AF43" s="16"/>
      <c r="AG43" s="16"/>
      <c r="AH43" s="16">
        <f>IF('Main Display'!AZ$15="QRP",'Main Display'!AY$15,0)</f>
        <v>0</v>
      </c>
      <c r="AI43" s="16">
        <f t="shared" si="1"/>
        <v>0</v>
      </c>
    </row>
    <row r="44" spans="1:35" ht="12.75">
      <c r="A44" s="11" t="s">
        <v>43</v>
      </c>
      <c r="B44" s="15">
        <f>IF('Main Display'!D16="HP",'Main Display'!C16,0)</f>
        <v>0</v>
      </c>
      <c r="C44" s="15">
        <f>IF('Main Display'!G16="HP",'Main Display'!F16,0)</f>
        <v>0</v>
      </c>
      <c r="D44" s="15">
        <f>IF('Main Display'!J16="HP",'Main Display'!I16,0)</f>
        <v>691548</v>
      </c>
      <c r="E44" s="15">
        <f>IF('Main Display'!M16="HP",'Main Display'!L16,0)</f>
        <v>0</v>
      </c>
      <c r="F44" s="15">
        <f>IF('Main Display'!P16="HP",'Main Display'!O16,0)</f>
        <v>0</v>
      </c>
      <c r="G44" s="15">
        <f>IF('Main Display'!S16="HP",'Main Display'!R16,0)</f>
        <v>486624</v>
      </c>
      <c r="H44" s="15">
        <f>IF('Main Display'!V16="HP",'Main Display'!U16,0)</f>
        <v>68880</v>
      </c>
      <c r="I44" s="15">
        <f>IF('Main Display'!Y16="HP",'Main Display'!X16,0)</f>
        <v>364428</v>
      </c>
      <c r="J44" s="15">
        <f>IF('Main Display'!AB16="HP",'Main Display'!AA16,0)</f>
        <v>0</v>
      </c>
      <c r="K44" s="15"/>
      <c r="L44" s="15"/>
      <c r="M44" s="15">
        <f>IF('Main Display'!AE16="HP",'Main Display'!AD16,0)</f>
        <v>691548</v>
      </c>
      <c r="N44" s="15"/>
      <c r="O44" s="15"/>
      <c r="P44" s="15">
        <f>IF('Main Display'!AH16="HP",'Main Display'!AG16,0)</f>
        <v>0</v>
      </c>
      <c r="Q44" s="15"/>
      <c r="R44" s="15"/>
      <c r="S44" s="15">
        <f>IF('Main Display'!AK16="HP",'Main Display'!AJ16,0)</f>
        <v>0</v>
      </c>
      <c r="T44" s="15"/>
      <c r="U44" s="15"/>
      <c r="V44" s="15">
        <f>IF('Main Display'!AN16="HP",'Main Display'!AM16,0)</f>
        <v>0</v>
      </c>
      <c r="W44" s="15"/>
      <c r="X44" s="15"/>
      <c r="Y44" s="15">
        <f>IF('Main Display'!AQ16="HP",'Main Display'!AP16,0)</f>
        <v>0</v>
      </c>
      <c r="Z44" s="15"/>
      <c r="AA44" s="15"/>
      <c r="AB44" s="15">
        <f>IF('Main Display'!AT16="HP",'Main Display'!AS16,0)</f>
        <v>0</v>
      </c>
      <c r="AC44" s="15"/>
      <c r="AD44" s="15"/>
      <c r="AE44" s="15">
        <f>IF('Main Display'!AW16="HP",'Main Display'!AV16,0)</f>
        <v>0</v>
      </c>
      <c r="AF44" s="15"/>
      <c r="AG44" s="15"/>
      <c r="AH44" s="15">
        <f>IF('Main Display'!AZ16="HP",'Main Display'!AY16,0)</f>
        <v>0</v>
      </c>
      <c r="AI44" s="15">
        <f t="shared" si="1"/>
        <v>2303028</v>
      </c>
    </row>
    <row r="45" spans="1:35" ht="12.75">
      <c r="A45" s="13" t="s">
        <v>29</v>
      </c>
      <c r="B45" s="15">
        <f>IF('Main Display'!D$16="LP",'Main Display'!C$16,0)</f>
        <v>0</v>
      </c>
      <c r="C45" s="15">
        <f>IF('Main Display'!G$16="LP",'Main Display'!F$16,0)</f>
        <v>0</v>
      </c>
      <c r="D45" s="15">
        <f>IF('Main Display'!J$16="LP",'Main Display'!I$16,0)</f>
        <v>0</v>
      </c>
      <c r="E45" s="15">
        <f>IF('Main Display'!M$16="LP",'Main Display'!L$16,0)</f>
        <v>0</v>
      </c>
      <c r="F45" s="15">
        <f>IF('Main Display'!P$16="LP",'Main Display'!O$16,0)</f>
        <v>25080</v>
      </c>
      <c r="G45" s="15">
        <f>IF('Main Display'!S$16="LP",'Main Display'!R$16,0)</f>
        <v>0</v>
      </c>
      <c r="H45" s="15">
        <f>IF('Main Display'!V$16="LP",'Main Display'!U$16,0)</f>
        <v>0</v>
      </c>
      <c r="I45" s="15">
        <f>IF('Main Display'!Y$16="LP",'Main Display'!X$16,0)</f>
        <v>0</v>
      </c>
      <c r="J45" s="15">
        <f>IF('Main Display'!AB$16="LP",'Main Display'!AA$16,0)</f>
        <v>0</v>
      </c>
      <c r="K45" s="15"/>
      <c r="L45" s="15"/>
      <c r="M45" s="15">
        <f>IF('Main Display'!AE$16="LP",'Main Display'!AD$16,0)</f>
        <v>0</v>
      </c>
      <c r="N45" s="15"/>
      <c r="O45" s="15"/>
      <c r="P45" s="15">
        <f>IF('Main Display'!AH$16="LP",'Main Display'!AG$16,0)</f>
        <v>0</v>
      </c>
      <c r="Q45" s="15"/>
      <c r="R45" s="15"/>
      <c r="S45" s="15">
        <f>IF('Main Display'!AK$16="LP",'Main Display'!AJ$16,0)</f>
        <v>0</v>
      </c>
      <c r="T45" s="15"/>
      <c r="U45" s="15"/>
      <c r="V45" s="15">
        <f>IF('Main Display'!AN$16="LP",'Main Display'!AM$16,0)</f>
        <v>0</v>
      </c>
      <c r="W45" s="15"/>
      <c r="X45" s="15"/>
      <c r="Y45" s="15">
        <f>IF('Main Display'!AQ$16="LP",'Main Display'!AP$16,0)</f>
        <v>0</v>
      </c>
      <c r="Z45" s="15"/>
      <c r="AA45" s="15"/>
      <c r="AB45" s="15">
        <f>IF('Main Display'!AT$16="LP",'Main Display'!AS$16,0)</f>
        <v>0</v>
      </c>
      <c r="AC45" s="15"/>
      <c r="AD45" s="15"/>
      <c r="AE45" s="15">
        <f>IF('Main Display'!AW$16="LP",'Main Display'!AV$16,0)</f>
        <v>0</v>
      </c>
      <c r="AF45" s="15"/>
      <c r="AG45" s="15"/>
      <c r="AH45" s="15">
        <f>IF('Main Display'!AZ$16="LP",'Main Display'!AY$16,0)</f>
        <v>0</v>
      </c>
      <c r="AI45" s="15">
        <f t="shared" si="1"/>
        <v>25080</v>
      </c>
    </row>
    <row r="46" spans="1:35" ht="12.75">
      <c r="A46" s="13" t="s">
        <v>31</v>
      </c>
      <c r="B46" s="15">
        <f>IF('Main Display'!D$16="QRP",'Main Display'!C$16,0)</f>
        <v>0</v>
      </c>
      <c r="C46" s="15">
        <f>IF('Main Display'!G$16="QRP",'Main Display'!F$16,0)</f>
        <v>0</v>
      </c>
      <c r="D46" s="15">
        <f>IF('Main Display'!J$16="QRP",'Main Display'!I$16,0)</f>
        <v>0</v>
      </c>
      <c r="E46" s="15">
        <f>IF('Main Display'!M$16="QRP",'Main Display'!L$16,0)</f>
        <v>0</v>
      </c>
      <c r="F46" s="15">
        <f>IF('Main Display'!P$16="QRP",'Main Display'!O$16,0)</f>
        <v>0</v>
      </c>
      <c r="G46" s="15">
        <f>IF('Main Display'!S$16="QRP",'Main Display'!R$16,0)</f>
        <v>0</v>
      </c>
      <c r="H46" s="15">
        <f>IF('Main Display'!V$16="QRP",'Main Display'!U$16,0)</f>
        <v>0</v>
      </c>
      <c r="I46" s="15">
        <f>IF('Main Display'!Y$16="QRP",'Main Display'!X$16,0)</f>
        <v>0</v>
      </c>
      <c r="J46" s="15">
        <f>IF('Main Display'!AB$16="QRP",'Main Display'!AA$16,0)</f>
        <v>0</v>
      </c>
      <c r="K46" s="15"/>
      <c r="L46" s="15"/>
      <c r="M46" s="15">
        <f>IF('Main Display'!AE$16="QRP",'Main Display'!AD$16,0)</f>
        <v>0</v>
      </c>
      <c r="N46" s="15"/>
      <c r="O46" s="15"/>
      <c r="P46" s="15">
        <f>IF('Main Display'!AH$16="QRP",'Main Display'!AG$16,0)</f>
        <v>0</v>
      </c>
      <c r="Q46" s="15"/>
      <c r="R46" s="15"/>
      <c r="S46" s="15">
        <f>IF('Main Display'!AK$16="QRP",'Main Display'!AJ$16,0)</f>
        <v>0</v>
      </c>
      <c r="T46" s="15"/>
      <c r="U46" s="15"/>
      <c r="V46" s="15">
        <f>IF('Main Display'!AN$16="QRP",'Main Display'!AM$16,0)</f>
        <v>0</v>
      </c>
      <c r="W46" s="15"/>
      <c r="X46" s="15"/>
      <c r="Y46" s="15">
        <f>IF('Main Display'!AQ$16="QRP",'Main Display'!AP$16,0)</f>
        <v>0</v>
      </c>
      <c r="Z46" s="15"/>
      <c r="AA46" s="15"/>
      <c r="AB46" s="15">
        <f>IF('Main Display'!AT$16="QRP",'Main Display'!AS$16,0)</f>
        <v>0</v>
      </c>
      <c r="AC46" s="15"/>
      <c r="AD46" s="15"/>
      <c r="AE46" s="15">
        <f>IF('Main Display'!AW$16="QRP",'Main Display'!AV$16,0)</f>
        <v>0</v>
      </c>
      <c r="AF46" s="15"/>
      <c r="AG46" s="15"/>
      <c r="AH46" s="15">
        <f>IF('Main Display'!AZ$16="QRP",'Main Display'!AY$16,0)</f>
        <v>0</v>
      </c>
      <c r="AI46" s="15">
        <f t="shared" si="1"/>
        <v>0</v>
      </c>
    </row>
    <row r="47" spans="1:35" ht="12.75">
      <c r="A47" s="11" t="s">
        <v>44</v>
      </c>
      <c r="B47" s="16">
        <f>IF('Main Display'!D17="HP",'Main Display'!C17,0)</f>
        <v>12844</v>
      </c>
      <c r="C47" s="16">
        <f>IF('Main Display'!G17="HP",'Main Display'!F17,0)</f>
        <v>0</v>
      </c>
      <c r="D47" s="16">
        <f>IF('Main Display'!J17="HP",'Main Display'!I17,0)</f>
        <v>0</v>
      </c>
      <c r="E47" s="16">
        <f>IF('Main Display'!M17="HP",'Main Display'!L17,0)</f>
        <v>340340</v>
      </c>
      <c r="F47" s="16">
        <f>IF('Main Display'!P17="HP",'Main Display'!O17,0)</f>
        <v>0</v>
      </c>
      <c r="G47" s="16">
        <f>IF('Main Display'!S17="HP",'Main Display'!R17,0)</f>
        <v>0</v>
      </c>
      <c r="H47" s="16">
        <f>IF('Main Display'!V17="HP",'Main Display'!U17,0)</f>
        <v>0</v>
      </c>
      <c r="I47" s="16">
        <f>IF('Main Display'!Y17="HP",'Main Display'!X17,0)</f>
        <v>0</v>
      </c>
      <c r="J47" s="16">
        <f>IF('Main Display'!AB17="HP",'Main Display'!AA17,0)</f>
        <v>0</v>
      </c>
      <c r="K47" s="16"/>
      <c r="L47" s="16"/>
      <c r="M47" s="16">
        <f>IF('Main Display'!AE17="HP",'Main Display'!AD17,0)</f>
        <v>0</v>
      </c>
      <c r="N47" s="16"/>
      <c r="O47" s="16"/>
      <c r="P47" s="16">
        <f>IF('Main Display'!AH17="HP",'Main Display'!AG17,0)</f>
        <v>0</v>
      </c>
      <c r="Q47" s="16"/>
      <c r="R47" s="16"/>
      <c r="S47" s="16">
        <f>IF('Main Display'!AK17="HP",'Main Display'!AJ17,0)</f>
        <v>0</v>
      </c>
      <c r="T47" s="16"/>
      <c r="U47" s="16"/>
      <c r="V47" s="16">
        <f>IF('Main Display'!AN17="HP",'Main Display'!AM17,0)</f>
        <v>0</v>
      </c>
      <c r="W47" s="16"/>
      <c r="X47" s="16"/>
      <c r="Y47" s="16">
        <f>IF('Main Display'!AQ17="HP",'Main Display'!AP17,0)</f>
        <v>0</v>
      </c>
      <c r="Z47" s="16"/>
      <c r="AA47" s="16"/>
      <c r="AB47" s="16">
        <f>IF('Main Display'!AT17="HP",'Main Display'!AS17,0)</f>
        <v>0</v>
      </c>
      <c r="AC47" s="16"/>
      <c r="AD47" s="16"/>
      <c r="AE47" s="16">
        <f>IF('Main Display'!AW17="HP",'Main Display'!AV17,0)</f>
        <v>0</v>
      </c>
      <c r="AF47" s="16"/>
      <c r="AG47" s="16"/>
      <c r="AH47" s="16">
        <f>IF('Main Display'!AZ17="HP",'Main Display'!AY17,0)</f>
        <v>0</v>
      </c>
      <c r="AI47" s="16">
        <f t="shared" si="1"/>
        <v>353184</v>
      </c>
    </row>
    <row r="48" spans="1:35" ht="12.75">
      <c r="A48" s="13" t="s">
        <v>29</v>
      </c>
      <c r="B48" s="16">
        <f>IF('Main Display'!D$17="LP",'Main Display'!C$17,0)</f>
        <v>0</v>
      </c>
      <c r="C48" s="16">
        <f>IF('Main Display'!G$17="LP",'Main Display'!F$17,0)</f>
        <v>0</v>
      </c>
      <c r="D48" s="16">
        <f>IF('Main Display'!J$17="LP",'Main Display'!I$17,0)</f>
        <v>0</v>
      </c>
      <c r="E48" s="16">
        <f>IF('Main Display'!M$17="LP",'Main Display'!L$17,0)</f>
        <v>0</v>
      </c>
      <c r="F48" s="16">
        <f>IF('Main Display'!P$17="LP",'Main Display'!O$17,0)</f>
        <v>0</v>
      </c>
      <c r="G48" s="16">
        <f>IF('Main Display'!S$17="LP",'Main Display'!R$17,0)</f>
        <v>0</v>
      </c>
      <c r="H48" s="16">
        <f>IF('Main Display'!V$17="LP",'Main Display'!U$17,0)</f>
        <v>0</v>
      </c>
      <c r="I48" s="16">
        <f>IF('Main Display'!Y$17="LP",'Main Display'!X$17,0)</f>
        <v>0</v>
      </c>
      <c r="J48" s="16">
        <f>IF('Main Display'!AB$17="LP",'Main Display'!AA$17,0)</f>
        <v>0</v>
      </c>
      <c r="K48" s="16"/>
      <c r="L48" s="16"/>
      <c r="M48" s="16">
        <f>IF('Main Display'!AE$17="LP",'Main Display'!AD$17,0)</f>
        <v>0</v>
      </c>
      <c r="N48" s="16"/>
      <c r="O48" s="16"/>
      <c r="P48" s="16">
        <f>IF('Main Display'!AH$17="LP",'Main Display'!AG$17,0)</f>
        <v>0</v>
      </c>
      <c r="Q48" s="16"/>
      <c r="R48" s="16"/>
      <c r="S48" s="16">
        <f>IF('Main Display'!AK$17="LP",'Main Display'!AJ$17,0)</f>
        <v>0</v>
      </c>
      <c r="T48" s="16"/>
      <c r="U48" s="16"/>
      <c r="V48" s="16">
        <f>IF('Main Display'!AN$17="LP",'Main Display'!AM$17,0)</f>
        <v>0</v>
      </c>
      <c r="W48" s="16"/>
      <c r="X48" s="16"/>
      <c r="Y48" s="16">
        <f>IF('Main Display'!AQ$17="LP",'Main Display'!AP$17,0)</f>
        <v>0</v>
      </c>
      <c r="Z48" s="16"/>
      <c r="AA48" s="16"/>
      <c r="AB48" s="16">
        <f>IF('Main Display'!AT$17="LP",'Main Display'!AS$17,0)</f>
        <v>0</v>
      </c>
      <c r="AC48" s="16"/>
      <c r="AD48" s="16"/>
      <c r="AE48" s="16">
        <f>IF('Main Display'!AW$17="LP",'Main Display'!AV$17,0)</f>
        <v>0</v>
      </c>
      <c r="AF48" s="16"/>
      <c r="AG48" s="16"/>
      <c r="AH48" s="16">
        <f>IF('Main Display'!AZ$17="LP",'Main Display'!AY$17,0)</f>
        <v>0</v>
      </c>
      <c r="AI48" s="16">
        <f t="shared" si="1"/>
        <v>0</v>
      </c>
    </row>
    <row r="49" spans="1:35" ht="12.75">
      <c r="A49" s="13" t="s">
        <v>31</v>
      </c>
      <c r="B49" s="16">
        <f>IF('Main Display'!D$17="QRP",'Main Display'!C$17,0)</f>
        <v>0</v>
      </c>
      <c r="C49" s="16">
        <f>IF('Main Display'!G$17="QRP",'Main Display'!F$17,0)</f>
        <v>0</v>
      </c>
      <c r="D49" s="16">
        <f>IF('Main Display'!J$17="QRP",'Main Display'!I$17,0)</f>
        <v>0</v>
      </c>
      <c r="E49" s="16">
        <f>IF('Main Display'!M$17="QRP",'Main Display'!L$17,0)</f>
        <v>0</v>
      </c>
      <c r="F49" s="16">
        <f>IF('Main Display'!P$17="QRP",'Main Display'!O$17,0)</f>
        <v>0</v>
      </c>
      <c r="G49" s="16">
        <f>IF('Main Display'!S$17="QRP",'Main Display'!R$17,0)</f>
        <v>0</v>
      </c>
      <c r="H49" s="16">
        <f>IF('Main Display'!V$17="QRP",'Main Display'!U$17,0)</f>
        <v>0</v>
      </c>
      <c r="I49" s="16">
        <f>IF('Main Display'!Y$17="QRP",'Main Display'!X$17,0)</f>
        <v>0</v>
      </c>
      <c r="J49" s="16">
        <f>IF('Main Display'!AB$17="QRP",'Main Display'!AA$17,0)</f>
        <v>0</v>
      </c>
      <c r="K49" s="16"/>
      <c r="L49" s="16"/>
      <c r="M49" s="16">
        <f>IF('Main Display'!AE$17="QRP",'Main Display'!AD$17,0)</f>
        <v>0</v>
      </c>
      <c r="N49" s="16"/>
      <c r="O49" s="16"/>
      <c r="P49" s="16">
        <f>IF('Main Display'!AH$17="QRP",'Main Display'!AG$17,0)</f>
        <v>0</v>
      </c>
      <c r="Q49" s="16"/>
      <c r="R49" s="16"/>
      <c r="S49" s="16">
        <f>IF('Main Display'!AK$17="QRP",'Main Display'!AJ$17,0)</f>
        <v>0</v>
      </c>
      <c r="T49" s="16"/>
      <c r="U49" s="16"/>
      <c r="V49" s="16">
        <f>IF('Main Display'!AN$17="QRP",'Main Display'!AM$17,0)</f>
        <v>0</v>
      </c>
      <c r="W49" s="16"/>
      <c r="X49" s="16"/>
      <c r="Y49" s="16">
        <f>IF('Main Display'!AQ$17="QRP",'Main Display'!AP$17,0)</f>
        <v>0</v>
      </c>
      <c r="Z49" s="16"/>
      <c r="AA49" s="16"/>
      <c r="AB49" s="16">
        <f>IF('Main Display'!AT$17="QRP",'Main Display'!AS$17,0)</f>
        <v>0</v>
      </c>
      <c r="AC49" s="16"/>
      <c r="AD49" s="16"/>
      <c r="AE49" s="16">
        <f>IF('Main Display'!AW$17="QRP",'Main Display'!AV$17,0)</f>
        <v>0</v>
      </c>
      <c r="AF49" s="16"/>
      <c r="AG49" s="16"/>
      <c r="AH49" s="16">
        <f>IF('Main Display'!AZ$17="QRP",'Main Display'!AY$17,0)</f>
        <v>0</v>
      </c>
      <c r="AI49" s="16">
        <f t="shared" si="1"/>
        <v>0</v>
      </c>
    </row>
    <row r="50" spans="1:35" ht="12.75">
      <c r="A50" s="11" t="s">
        <v>45</v>
      </c>
      <c r="B50" s="15">
        <f>IF('Main Display'!D18="HP",'Main Display'!C18,0)</f>
        <v>0</v>
      </c>
      <c r="C50" s="15">
        <f>IF('Main Display'!G18="HP",'Main Display'!F18,0)</f>
        <v>0</v>
      </c>
      <c r="D50" s="15">
        <f>IF('Main Display'!J18="HP",'Main Display'!I18,0)</f>
        <v>0</v>
      </c>
      <c r="E50" s="15">
        <f>IF('Main Display'!M18="HP",'Main Display'!L18,0)</f>
        <v>0</v>
      </c>
      <c r="F50" s="15">
        <f>IF('Main Display'!P18="HP",'Main Display'!O18,0)</f>
        <v>0</v>
      </c>
      <c r="G50" s="15">
        <f>IF('Main Display'!S18="HP",'Main Display'!R18,0)</f>
        <v>114632</v>
      </c>
      <c r="H50" s="15">
        <f>IF('Main Display'!V18="HP",'Main Display'!U18,0)</f>
        <v>0</v>
      </c>
      <c r="I50" s="15">
        <f>IF('Main Display'!Y18="HP",'Main Display'!X18,0)</f>
        <v>0</v>
      </c>
      <c r="J50" s="15">
        <f>IF('Main Display'!AB18="HP",'Main Display'!AA18,0)</f>
        <v>0</v>
      </c>
      <c r="K50" s="15"/>
      <c r="L50" s="15"/>
      <c r="M50" s="15">
        <f>IF('Main Display'!AE18="HP",'Main Display'!AD18,0)</f>
        <v>0</v>
      </c>
      <c r="N50" s="15"/>
      <c r="O50" s="15"/>
      <c r="P50" s="15">
        <f>IF('Main Display'!AH18="HP",'Main Display'!AG18,0)</f>
        <v>0</v>
      </c>
      <c r="Q50" s="15"/>
      <c r="R50" s="15"/>
      <c r="S50" s="15">
        <f>IF('Main Display'!AK18="HP",'Main Display'!AJ18,0)</f>
        <v>0</v>
      </c>
      <c r="T50" s="15"/>
      <c r="U50" s="15"/>
      <c r="V50" s="15">
        <f>IF('Main Display'!AN18="HP",'Main Display'!AM18,0)</f>
        <v>0</v>
      </c>
      <c r="W50" s="15"/>
      <c r="X50" s="15"/>
      <c r="Y50" s="15">
        <f>IF('Main Display'!AQ18="HP",'Main Display'!AP18,0)</f>
        <v>0</v>
      </c>
      <c r="Z50" s="15"/>
      <c r="AA50" s="15"/>
      <c r="AB50" s="15">
        <f>IF('Main Display'!AT18="HP",'Main Display'!AS18,0)</f>
        <v>0</v>
      </c>
      <c r="AC50" s="15"/>
      <c r="AD50" s="15"/>
      <c r="AE50" s="15">
        <f>IF('Main Display'!AW18="HP",'Main Display'!AV18,0)</f>
        <v>0</v>
      </c>
      <c r="AF50" s="15"/>
      <c r="AG50" s="15"/>
      <c r="AH50" s="15">
        <f>IF('Main Display'!AZ18="HP",'Main Display'!AY18,0)</f>
        <v>0</v>
      </c>
      <c r="AI50" s="15">
        <f t="shared" si="1"/>
        <v>114632</v>
      </c>
    </row>
    <row r="51" spans="1:35" ht="12.75">
      <c r="A51" s="13" t="s">
        <v>29</v>
      </c>
      <c r="B51" s="15">
        <f>IF('Main Display'!D$18="LP",'Main Display'!C$18,0)</f>
        <v>0</v>
      </c>
      <c r="C51" s="15">
        <f>IF('Main Display'!G$18="LP",'Main Display'!F$18,0)</f>
        <v>0</v>
      </c>
      <c r="D51" s="15">
        <f>IF('Main Display'!J$18="LP",'Main Display'!I$18,0)</f>
        <v>0</v>
      </c>
      <c r="E51" s="15">
        <f>IF('Main Display'!M$18="LP",'Main Display'!L$18,0)</f>
        <v>0</v>
      </c>
      <c r="F51" s="15">
        <f>IF('Main Display'!P$18="LP",'Main Display'!O$18,0)</f>
        <v>0</v>
      </c>
      <c r="G51" s="15">
        <f>IF('Main Display'!S$18="LP",'Main Display'!R$18,0)</f>
        <v>0</v>
      </c>
      <c r="H51" s="15">
        <f>IF('Main Display'!V$18="LP",'Main Display'!U$18,0)</f>
        <v>0</v>
      </c>
      <c r="I51" s="15">
        <f>IF('Main Display'!Y$18="LP",'Main Display'!X$18,0)</f>
        <v>0</v>
      </c>
      <c r="J51" s="15">
        <f>IF('Main Display'!AB$18="LP",'Main Display'!AA$18,0)</f>
        <v>0</v>
      </c>
      <c r="K51" s="15"/>
      <c r="L51" s="15"/>
      <c r="M51" s="15">
        <f>IF('Main Display'!AE$18="LP",'Main Display'!AD$18,0)</f>
        <v>0</v>
      </c>
      <c r="N51" s="15"/>
      <c r="O51" s="15"/>
      <c r="P51" s="15">
        <f>IF('Main Display'!AH$18="LP",'Main Display'!AG$18,0)</f>
        <v>11088</v>
      </c>
      <c r="Q51" s="15"/>
      <c r="R51" s="15"/>
      <c r="S51" s="15">
        <f>IF('Main Display'!AK$18="LP",'Main Display'!AJ$18,0)</f>
        <v>0</v>
      </c>
      <c r="T51" s="15"/>
      <c r="U51" s="15"/>
      <c r="V51" s="15">
        <f>IF('Main Display'!AN$18="LP",'Main Display'!AM$18,0)</f>
        <v>0</v>
      </c>
      <c r="W51" s="15"/>
      <c r="X51" s="15"/>
      <c r="Y51" s="15">
        <f>IF('Main Display'!AQ$18="LP",'Main Display'!AP$18,0)</f>
        <v>0</v>
      </c>
      <c r="Z51" s="15"/>
      <c r="AA51" s="15"/>
      <c r="AB51" s="15">
        <f>IF('Main Display'!AT$18="LP",'Main Display'!AS$18,0)</f>
        <v>0</v>
      </c>
      <c r="AC51" s="15"/>
      <c r="AD51" s="15"/>
      <c r="AE51" s="15">
        <f>IF('Main Display'!AW$18="LP",'Main Display'!AV$18,0)</f>
        <v>0</v>
      </c>
      <c r="AF51" s="15"/>
      <c r="AG51" s="15"/>
      <c r="AH51" s="15">
        <f>IF('Main Display'!AZ$18="LP",'Main Display'!AY$18,0)</f>
        <v>0</v>
      </c>
      <c r="AI51" s="15">
        <f t="shared" si="1"/>
        <v>11088</v>
      </c>
    </row>
    <row r="52" spans="1:35" ht="12.75">
      <c r="A52" s="13" t="s">
        <v>31</v>
      </c>
      <c r="B52" s="15">
        <f>IF('Main Display'!D$18="QRP",'Main Display'!C$18,0)</f>
        <v>0</v>
      </c>
      <c r="C52" s="15">
        <f>IF('Main Display'!G$18="QRP",'Main Display'!F$18,0)</f>
        <v>0</v>
      </c>
      <c r="D52" s="15">
        <f>IF('Main Display'!J$18="QRP",'Main Display'!I$18,0)</f>
        <v>0</v>
      </c>
      <c r="E52" s="15">
        <f>IF('Main Display'!M$18="QRP",'Main Display'!L$18,0)</f>
        <v>0</v>
      </c>
      <c r="F52" s="15">
        <f>IF('Main Display'!P$18="QRP",'Main Display'!O$18,0)</f>
        <v>0</v>
      </c>
      <c r="G52" s="15">
        <f>IF('Main Display'!S$18="QRP",'Main Display'!R$18,0)</f>
        <v>0</v>
      </c>
      <c r="H52" s="15">
        <f>IF('Main Display'!V$18="QRP",'Main Display'!U$18,0)</f>
        <v>0</v>
      </c>
      <c r="I52" s="15">
        <f>IF('Main Display'!Y$18="QRP",'Main Display'!X$18,0)</f>
        <v>0</v>
      </c>
      <c r="J52" s="15">
        <f>IF('Main Display'!AB$18="QRP",'Main Display'!AA$18,0)</f>
        <v>0</v>
      </c>
      <c r="K52" s="15"/>
      <c r="L52" s="15"/>
      <c r="M52" s="15">
        <f>IF('Main Display'!AE$18="QRP",'Main Display'!AD$18,0)</f>
        <v>0</v>
      </c>
      <c r="N52" s="15"/>
      <c r="O52" s="15"/>
      <c r="P52" s="15">
        <f>IF('Main Display'!AH$18="QRP",'Main Display'!AG$18,0)</f>
        <v>0</v>
      </c>
      <c r="Q52" s="15"/>
      <c r="R52" s="15"/>
      <c r="S52" s="15">
        <f>IF('Main Display'!AK$18="QRP",'Main Display'!AJ$18,0)</f>
        <v>0</v>
      </c>
      <c r="T52" s="15"/>
      <c r="U52" s="15"/>
      <c r="V52" s="15">
        <f>IF('Main Display'!AN$18="QRP",'Main Display'!AM$18,0)</f>
        <v>0</v>
      </c>
      <c r="W52" s="15"/>
      <c r="X52" s="15"/>
      <c r="Y52" s="15">
        <f>IF('Main Display'!AQ$18="QRP",'Main Display'!AP$18,0)</f>
        <v>0</v>
      </c>
      <c r="Z52" s="15"/>
      <c r="AA52" s="15"/>
      <c r="AB52" s="15">
        <f>IF('Main Display'!AT$18="QRP",'Main Display'!AS$18,0)</f>
        <v>0</v>
      </c>
      <c r="AC52" s="15"/>
      <c r="AD52" s="15"/>
      <c r="AE52" s="15">
        <f>IF('Main Display'!AW$18="QRP",'Main Display'!AV$18,0)</f>
        <v>0</v>
      </c>
      <c r="AF52" s="15"/>
      <c r="AG52" s="15"/>
      <c r="AH52" s="15">
        <f>IF('Main Display'!AZ$18="QRP",'Main Display'!AY$18,0)</f>
        <v>0</v>
      </c>
      <c r="AI52" s="15">
        <f t="shared" si="1"/>
        <v>0</v>
      </c>
    </row>
    <row r="53" spans="1:35" ht="12.75">
      <c r="A53" s="11" t="s">
        <v>46</v>
      </c>
      <c r="B53" s="16">
        <f>IF('Main Display'!D19="HP",'Main Display'!C19,0)</f>
        <v>0</v>
      </c>
      <c r="C53" s="16">
        <f>IF('Main Display'!G19="HP",'Main Display'!F19,0)</f>
        <v>0</v>
      </c>
      <c r="D53" s="16">
        <f>IF('Main Display'!J19="HP",'Main Display'!I19,0)</f>
        <v>0</v>
      </c>
      <c r="E53" s="16">
        <f>IF('Main Display'!M19="HP",'Main Display'!L19,0)</f>
        <v>0</v>
      </c>
      <c r="F53" s="16">
        <f>IF('Main Display'!P19="HP",'Main Display'!O19,0)</f>
        <v>0</v>
      </c>
      <c r="G53" s="16">
        <f>IF('Main Display'!S19="HP",'Main Display'!R19,0)</f>
        <v>8976</v>
      </c>
      <c r="H53" s="16">
        <f>IF('Main Display'!V19="HP",'Main Display'!U19,0)</f>
        <v>65305.5</v>
      </c>
      <c r="I53" s="16">
        <f>IF('Main Display'!Y19="HP",'Main Display'!X19,0)</f>
        <v>0</v>
      </c>
      <c r="J53" s="16">
        <f>IF('Main Display'!AB19="HP",'Main Display'!AA19,0)</f>
        <v>19270</v>
      </c>
      <c r="K53" s="16"/>
      <c r="L53" s="16"/>
      <c r="M53" s="16">
        <f>IF('Main Display'!AE19="HP",'Main Display'!AD19,0)</f>
        <v>0</v>
      </c>
      <c r="N53" s="16"/>
      <c r="O53" s="16"/>
      <c r="P53" s="16">
        <f>IF('Main Display'!AH19="HP",'Main Display'!AG19,0)</f>
        <v>0</v>
      </c>
      <c r="Q53" s="16"/>
      <c r="R53" s="16"/>
      <c r="S53" s="16">
        <f>IF('Main Display'!AK19="HP",'Main Display'!AJ19,0)</f>
        <v>0</v>
      </c>
      <c r="T53" s="16"/>
      <c r="U53" s="16"/>
      <c r="V53" s="16">
        <f>IF('Main Display'!AN19="HP",'Main Display'!AM19,0)</f>
        <v>0</v>
      </c>
      <c r="W53" s="16"/>
      <c r="X53" s="16"/>
      <c r="Y53" s="16">
        <f>IF('Main Display'!AQ19="HP",'Main Display'!AP19,0)</f>
        <v>0</v>
      </c>
      <c r="Z53" s="16"/>
      <c r="AA53" s="16"/>
      <c r="AB53" s="16">
        <f>IF('Main Display'!AT19="HP",'Main Display'!AS19,0)</f>
        <v>0</v>
      </c>
      <c r="AC53" s="16"/>
      <c r="AD53" s="16"/>
      <c r="AE53" s="16">
        <f>IF('Main Display'!AW19="HP",'Main Display'!AV19,0)</f>
        <v>0</v>
      </c>
      <c r="AF53" s="16"/>
      <c r="AG53" s="16"/>
      <c r="AH53" s="16">
        <f>IF('Main Display'!AZ19="HP",'Main Display'!AY19,0)</f>
        <v>0</v>
      </c>
      <c r="AI53" s="16">
        <f t="shared" si="1"/>
        <v>93551.5</v>
      </c>
    </row>
    <row r="54" spans="1:35" ht="12.75">
      <c r="A54" s="13" t="s">
        <v>29</v>
      </c>
      <c r="B54" s="16">
        <f>IF('Main Display'!D$19="LP",'Main Display'!C$19,0)</f>
        <v>0</v>
      </c>
      <c r="C54" s="16">
        <f>IF('Main Display'!G$19="LP",'Main Display'!F$19,0)</f>
        <v>41040</v>
      </c>
      <c r="D54" s="16">
        <f>IF('Main Display'!J$19="LP",'Main Display'!I$19,0)</f>
        <v>16913.5</v>
      </c>
      <c r="E54" s="16">
        <f>IF('Main Display'!M$19="LP",'Main Display'!L$19,0)</f>
        <v>44660</v>
      </c>
      <c r="F54" s="16">
        <f>IF('Main Display'!P$19="LP",'Main Display'!O$19,0)</f>
        <v>544</v>
      </c>
      <c r="G54" s="16">
        <f>IF('Main Display'!S$19="LP",'Main Display'!R$19,0)</f>
        <v>0</v>
      </c>
      <c r="H54" s="16">
        <f>IF('Main Display'!V$19="LP",'Main Display'!U$19,0)</f>
        <v>0</v>
      </c>
      <c r="I54" s="16">
        <f>IF('Main Display'!Y$19="LP",'Main Display'!X$19,0)</f>
        <v>0</v>
      </c>
      <c r="J54" s="16">
        <f>IF('Main Display'!AB$19="LP",'Main Display'!AA$19,0)</f>
        <v>0</v>
      </c>
      <c r="K54" s="16"/>
      <c r="L54" s="16"/>
      <c r="M54" s="16">
        <f>IF('Main Display'!AE$19="LP",'Main Display'!AD$19,0)</f>
        <v>0</v>
      </c>
      <c r="N54" s="16"/>
      <c r="O54" s="16"/>
      <c r="P54" s="16">
        <f>IF('Main Display'!AH$19="LP",'Main Display'!AG$19,0)</f>
        <v>0</v>
      </c>
      <c r="Q54" s="16"/>
      <c r="R54" s="16"/>
      <c r="S54" s="16">
        <f>IF('Main Display'!AK$19="LP",'Main Display'!AJ$19,0)</f>
        <v>0</v>
      </c>
      <c r="T54" s="16"/>
      <c r="U54" s="16"/>
      <c r="V54" s="16">
        <f>IF('Main Display'!AN$19="LP",'Main Display'!AM$19,0)</f>
        <v>0</v>
      </c>
      <c r="W54" s="16"/>
      <c r="X54" s="16"/>
      <c r="Y54" s="16">
        <f>IF('Main Display'!AQ$19="LP",'Main Display'!AP$19,0)</f>
        <v>0</v>
      </c>
      <c r="Z54" s="16"/>
      <c r="AA54" s="16"/>
      <c r="AB54" s="16">
        <f>IF('Main Display'!AT$19="LP",'Main Display'!AS$19,0)</f>
        <v>0</v>
      </c>
      <c r="AC54" s="16"/>
      <c r="AD54" s="16"/>
      <c r="AE54" s="16">
        <f>IF('Main Display'!AW$19="LP",'Main Display'!AV$19,0)</f>
        <v>0</v>
      </c>
      <c r="AF54" s="16"/>
      <c r="AG54" s="16"/>
      <c r="AH54" s="16">
        <f>IF('Main Display'!AZ$19="LP",'Main Display'!AY$19,0)</f>
        <v>0</v>
      </c>
      <c r="AI54" s="16">
        <f t="shared" si="1"/>
        <v>103157.5</v>
      </c>
    </row>
    <row r="55" spans="1:35" ht="12.75">
      <c r="A55" s="13" t="s">
        <v>31</v>
      </c>
      <c r="B55" s="16">
        <f>IF('Main Display'!D$19="QRP",'Main Display'!C$19,0)</f>
        <v>0</v>
      </c>
      <c r="C55" s="16">
        <f>IF('Main Display'!G$19="QRP",'Main Display'!F$19,0)</f>
        <v>0</v>
      </c>
      <c r="D55" s="16">
        <f>IF('Main Display'!J$19="QRP",'Main Display'!I$19,0)</f>
        <v>0</v>
      </c>
      <c r="E55" s="16">
        <f>IF('Main Display'!M$19="QRP",'Main Display'!L$19,0)</f>
        <v>0</v>
      </c>
      <c r="F55" s="16">
        <f>IF('Main Display'!P$19="QRP",'Main Display'!O$19,0)</f>
        <v>0</v>
      </c>
      <c r="G55" s="16">
        <f>IF('Main Display'!S$19="QRP",'Main Display'!R$19,0)</f>
        <v>0</v>
      </c>
      <c r="H55" s="16">
        <f>IF('Main Display'!V$19="QRP",'Main Display'!U$19,0)</f>
        <v>0</v>
      </c>
      <c r="I55" s="16">
        <f>IF('Main Display'!Y$19="QRP",'Main Display'!X$19,0)</f>
        <v>0</v>
      </c>
      <c r="J55" s="16">
        <f>IF('Main Display'!AB$19="QRP",'Main Display'!AA$19,0)</f>
        <v>0</v>
      </c>
      <c r="K55" s="16"/>
      <c r="L55" s="16"/>
      <c r="M55" s="16">
        <f>IF('Main Display'!AE$19="QRP",'Main Display'!AD$19,0)</f>
        <v>0</v>
      </c>
      <c r="N55" s="16"/>
      <c r="O55" s="16"/>
      <c r="P55" s="16">
        <f>IF('Main Display'!AH$19="QRP",'Main Display'!AG$19,0)</f>
        <v>0</v>
      </c>
      <c r="Q55" s="16"/>
      <c r="R55" s="16"/>
      <c r="S55" s="16">
        <f>IF('Main Display'!AK$19="QRP",'Main Display'!AJ$19,0)</f>
        <v>0</v>
      </c>
      <c r="T55" s="16"/>
      <c r="U55" s="16"/>
      <c r="V55" s="16">
        <f>IF('Main Display'!AN$19="QRP",'Main Display'!AM$19,0)</f>
        <v>0</v>
      </c>
      <c r="W55" s="16"/>
      <c r="X55" s="16"/>
      <c r="Y55" s="16">
        <f>IF('Main Display'!AQ$19="QRP",'Main Display'!AP$19,0)</f>
        <v>0</v>
      </c>
      <c r="Z55" s="16"/>
      <c r="AA55" s="16"/>
      <c r="AB55" s="16">
        <f>IF('Main Display'!AT$19="QRP",'Main Display'!AS$19,0)</f>
        <v>0</v>
      </c>
      <c r="AC55" s="16"/>
      <c r="AD55" s="16"/>
      <c r="AE55" s="16">
        <f>IF('Main Display'!AW$19="QRP",'Main Display'!AV$19,0)</f>
        <v>0</v>
      </c>
      <c r="AF55" s="16"/>
      <c r="AG55" s="16"/>
      <c r="AH55" s="16">
        <f>IF('Main Display'!AZ$19="QRP",'Main Display'!AY$19,0)</f>
        <v>0</v>
      </c>
      <c r="AI55" s="16">
        <f t="shared" si="1"/>
        <v>0</v>
      </c>
    </row>
    <row r="56" spans="1:35" ht="12.75">
      <c r="A56" s="11" t="s">
        <v>47</v>
      </c>
      <c r="B56" s="15">
        <f>IF('Main Display'!D20="HP",'Main Display'!C20,0)</f>
        <v>13624</v>
      </c>
      <c r="C56" s="15">
        <f>IF('Main Display'!G20="HP",'Main Display'!F$20,0)</f>
        <v>1692789.6</v>
      </c>
      <c r="D56" s="15">
        <f>IF('Main Display'!J20="HP",'Main Display'!I20,0)</f>
        <v>1692789.6</v>
      </c>
      <c r="E56" s="15">
        <f>IF('Main Display'!M20="HP",'Main Display'!L20,0)</f>
        <v>0</v>
      </c>
      <c r="F56" s="15">
        <f>IF('Main Display'!P20="HP",'Main Display'!O20,0)</f>
        <v>0</v>
      </c>
      <c r="G56" s="15">
        <f>IF('Main Display'!S20="HP",'Main Display'!R20,0)</f>
        <v>0</v>
      </c>
      <c r="H56" s="15">
        <f>IF('Main Display'!V20="HP",'Main Display'!U20,0)</f>
        <v>1692789.6</v>
      </c>
      <c r="I56" s="15">
        <f>IF('Main Display'!Y20="HP",'Main Display'!X20,0)</f>
        <v>0</v>
      </c>
      <c r="J56" s="15">
        <f>IF('Main Display'!AB20="HP",'Main Display'!AA20,0)</f>
        <v>1692789.6</v>
      </c>
      <c r="K56" s="15"/>
      <c r="L56" s="15"/>
      <c r="M56" s="15">
        <f>IF('Main Display'!AE20="HP",'Main Display'!AD20,0)</f>
        <v>0</v>
      </c>
      <c r="N56" s="15"/>
      <c r="O56" s="15"/>
      <c r="P56" s="15">
        <f>IF('Main Display'!AH20="HP",'Main Display'!AG20,0)</f>
        <v>0</v>
      </c>
      <c r="Q56" s="15"/>
      <c r="R56" s="15"/>
      <c r="S56" s="15">
        <f>IF('Main Display'!AK20="HP",'Main Display'!AJ20,0)</f>
        <v>1692789.6</v>
      </c>
      <c r="T56" s="15"/>
      <c r="U56" s="15"/>
      <c r="V56" s="15">
        <f>IF('Main Display'!AN20="HP",'Main Display'!AM20,0)</f>
        <v>0</v>
      </c>
      <c r="W56" s="15"/>
      <c r="X56" s="15"/>
      <c r="Y56" s="15">
        <f>IF('Main Display'!AQ20="HP",'Main Display'!AP20,0)</f>
        <v>0</v>
      </c>
      <c r="Z56" s="15"/>
      <c r="AA56" s="15"/>
      <c r="AB56" s="15">
        <f>IF('Main Display'!AT20="HP",'Main Display'!AS20,0)</f>
        <v>0</v>
      </c>
      <c r="AC56" s="15"/>
      <c r="AD56" s="15"/>
      <c r="AE56" s="15">
        <f>IF('Main Display'!AW20="HP",'Main Display'!AV20,0)</f>
        <v>0</v>
      </c>
      <c r="AF56" s="15"/>
      <c r="AG56" s="15"/>
      <c r="AH56" s="15">
        <f>IF('Main Display'!AZ20="HP",'Main Display'!AY20,0)</f>
        <v>0</v>
      </c>
      <c r="AI56" s="15">
        <f t="shared" si="1"/>
        <v>8477572</v>
      </c>
    </row>
    <row r="57" spans="1:35" ht="12.75">
      <c r="A57" s="13" t="s">
        <v>29</v>
      </c>
      <c r="B57" s="15">
        <f>IF('Main Display'!D$20="LP",'Main Display'!C$20,0)</f>
        <v>0</v>
      </c>
      <c r="C57" s="15">
        <f>IF('Main Display'!G$20="LP",'Main Display'!F$20,0)</f>
        <v>0</v>
      </c>
      <c r="D57" s="15">
        <f>IF('Main Display'!J$20="LP",'Main Display'!I$20,0)</f>
        <v>0</v>
      </c>
      <c r="E57" s="15">
        <f>IF('Main Display'!M$20="LP",'Main Display'!L$20,0)</f>
        <v>297627</v>
      </c>
      <c r="F57" s="15">
        <f>IF('Main Display'!P$20="LP",'Main Display'!O$20,0)</f>
        <v>0</v>
      </c>
      <c r="G57" s="15">
        <f>IF('Main Display'!S$20="LP",'Main Display'!R$20,0)</f>
        <v>0</v>
      </c>
      <c r="H57" s="15">
        <f>IF('Main Display'!V$20="LP",'Main Display'!U$20,0)</f>
        <v>0</v>
      </c>
      <c r="I57" s="15">
        <f>IF('Main Display'!Y$20="LP",'Main Display'!X$20,0)</f>
        <v>0</v>
      </c>
      <c r="J57" s="15">
        <f>IF('Main Display'!AB$20="LP",'Main Display'!AA$20,0)</f>
        <v>0</v>
      </c>
      <c r="K57" s="15"/>
      <c r="L57" s="15"/>
      <c r="M57" s="15">
        <f>IF('Main Display'!AE$20="LP",'Main Display'!AD$20,0)</f>
        <v>0</v>
      </c>
      <c r="N57" s="15"/>
      <c r="O57" s="15"/>
      <c r="P57" s="15">
        <f>IF('Main Display'!AH$20="LP",'Main Display'!AG$20,0)</f>
        <v>0</v>
      </c>
      <c r="Q57" s="15"/>
      <c r="R57" s="15"/>
      <c r="S57" s="15">
        <f>IF('Main Display'!AK$20="LP",'Main Display'!AJ$20,0)</f>
        <v>0</v>
      </c>
      <c r="T57" s="15"/>
      <c r="U57" s="15"/>
      <c r="V57" s="15">
        <f>IF('Main Display'!AN$20="LP",'Main Display'!AM$20,0)</f>
        <v>0</v>
      </c>
      <c r="W57" s="15"/>
      <c r="X57" s="15"/>
      <c r="Y57" s="15">
        <f>IF('Main Display'!AQ$20="LP",'Main Display'!AP$20,0)</f>
        <v>0</v>
      </c>
      <c r="Z57" s="15"/>
      <c r="AA57" s="15"/>
      <c r="AB57" s="15">
        <f>IF('Main Display'!AT$20="LP",'Main Display'!AS$20,0)</f>
        <v>0</v>
      </c>
      <c r="AC57" s="15"/>
      <c r="AD57" s="15"/>
      <c r="AE57" s="15">
        <f>IF('Main Display'!AW$20="LP",'Main Display'!AV$20,0)</f>
        <v>0</v>
      </c>
      <c r="AF57" s="15"/>
      <c r="AG57" s="15"/>
      <c r="AH57" s="15">
        <f>IF('Main Display'!AZ$20="LP",'Main Display'!AY$20,0)</f>
        <v>0</v>
      </c>
      <c r="AI57" s="15">
        <f t="shared" si="1"/>
        <v>297627</v>
      </c>
    </row>
    <row r="58" spans="1:35" ht="12.75">
      <c r="A58" s="13" t="s">
        <v>31</v>
      </c>
      <c r="B58" s="15">
        <f>IF('Main Display'!D$20="QRP",'Main Display'!C$20,0)</f>
        <v>0</v>
      </c>
      <c r="C58" s="15">
        <f>IF('Main Display'!G$20="QRP",'Main Display'!F$20,0)</f>
        <v>0</v>
      </c>
      <c r="D58" s="15">
        <f>IF('Main Display'!J$20="QRP",'Main Display'!I$20,0)</f>
        <v>0</v>
      </c>
      <c r="E58" s="15">
        <f>IF('Main Display'!M$20="QRP",'Main Display'!L$20,0)</f>
        <v>0</v>
      </c>
      <c r="F58" s="15">
        <f>IF('Main Display'!P$20="QRP",'Main Display'!O$20,0)</f>
        <v>0</v>
      </c>
      <c r="G58" s="15">
        <f>IF('Main Display'!S$20="QRP",'Main Display'!R$20,0)</f>
        <v>0</v>
      </c>
      <c r="H58" s="15">
        <f>IF('Main Display'!V$20="QRP",'Main Display'!U$20,0)</f>
        <v>0</v>
      </c>
      <c r="I58" s="15">
        <f>IF('Main Display'!Y$20="QRP",'Main Display'!X$20,0)</f>
        <v>0</v>
      </c>
      <c r="J58" s="15">
        <f>IF('Main Display'!AB$20="QRP",'Main Display'!AA$20,0)</f>
        <v>0</v>
      </c>
      <c r="K58" s="15"/>
      <c r="L58" s="15"/>
      <c r="M58" s="15">
        <f>IF('Main Display'!AE$20="QRP",'Main Display'!AD$20,0)</f>
        <v>0</v>
      </c>
      <c r="N58" s="15"/>
      <c r="O58" s="15"/>
      <c r="P58" s="15">
        <f>IF('Main Display'!AH$20="QRP",'Main Display'!AG$20,0)</f>
        <v>0</v>
      </c>
      <c r="Q58" s="15"/>
      <c r="R58" s="15"/>
      <c r="S58" s="15">
        <f>IF('Main Display'!AK$20="QRP",'Main Display'!AJ$20,0)</f>
        <v>0</v>
      </c>
      <c r="T58" s="15"/>
      <c r="U58" s="15"/>
      <c r="V58" s="15">
        <f>IF('Main Display'!AN$20="QRP",'Main Display'!AM$20,0)</f>
        <v>0</v>
      </c>
      <c r="W58" s="15"/>
      <c r="X58" s="15"/>
      <c r="Y58" s="15">
        <f>IF('Main Display'!AQ$20="QRP",'Main Display'!AP$20,0)</f>
        <v>0</v>
      </c>
      <c r="Z58" s="15"/>
      <c r="AA58" s="15"/>
      <c r="AB58" s="15">
        <f>IF('Main Display'!AT$20="QRP",'Main Display'!AS$20,0)</f>
        <v>0</v>
      </c>
      <c r="AC58" s="15"/>
      <c r="AD58" s="15"/>
      <c r="AE58" s="15">
        <f>IF('Main Display'!AW$20="QRP",'Main Display'!AV$20,0)</f>
        <v>0</v>
      </c>
      <c r="AF58" s="15"/>
      <c r="AG58" s="15"/>
      <c r="AH58" s="15">
        <f>IF('Main Display'!AZ$20="QRP",'Main Display'!AY$20,0)</f>
        <v>0</v>
      </c>
      <c r="AI58" s="15">
        <f t="shared" si="1"/>
        <v>0</v>
      </c>
    </row>
    <row r="59" spans="1:35" ht="12.75">
      <c r="A59" s="11" t="s">
        <v>48</v>
      </c>
      <c r="B59" s="16">
        <f>IF('Main Display'!D21="HP",'Main Display'!C21,0)</f>
        <v>2318</v>
      </c>
      <c r="C59" s="16">
        <f>IF('Main Display'!G21="HP",'Main Display'!F21,0)</f>
        <v>0</v>
      </c>
      <c r="D59" s="16">
        <f>IF('Main Display'!J21="HP",'Main Display'!I21,0)</f>
        <v>1231191</v>
      </c>
      <c r="E59" s="16">
        <f>IF('Main Display'!M21="HP",'Main Display'!L21,0)</f>
        <v>0</v>
      </c>
      <c r="F59" s="16">
        <f>IF('Main Display'!P21="HP",'Main Display'!O21,0)</f>
        <v>0</v>
      </c>
      <c r="G59" s="16">
        <f>IF('Main Display'!S21="HP",'Main Display'!R21,0)</f>
        <v>0</v>
      </c>
      <c r="H59" s="16">
        <f>IF('Main Display'!V21="HP",'Main Display'!U21,0)</f>
        <v>69464</v>
      </c>
      <c r="I59" s="16">
        <f>IF('Main Display'!Y21="HP",'Main Display'!X21,0)</f>
        <v>0</v>
      </c>
      <c r="J59" s="16">
        <f>IF('Main Display'!AB21="HP",'Main Display'!AA21,0)</f>
        <v>0</v>
      </c>
      <c r="K59" s="16"/>
      <c r="L59" s="16"/>
      <c r="M59" s="16">
        <f>IF('Main Display'!AE21="HP",'Main Display'!AD21,0)</f>
        <v>0</v>
      </c>
      <c r="N59" s="16"/>
      <c r="O59" s="16"/>
      <c r="P59" s="16">
        <f>IF('Main Display'!AH21="HP",'Main Display'!AG21,0)</f>
        <v>0</v>
      </c>
      <c r="Q59" s="16"/>
      <c r="R59" s="16"/>
      <c r="S59" s="16">
        <f>IF('Main Display'!AK21="HP",'Main Display'!AJ21,0)</f>
        <v>0</v>
      </c>
      <c r="T59" s="16"/>
      <c r="U59" s="16"/>
      <c r="V59" s="16">
        <f>IF('Main Display'!AN21="HP",'Main Display'!AM21,0)</f>
        <v>0</v>
      </c>
      <c r="W59" s="16"/>
      <c r="X59" s="16"/>
      <c r="Y59" s="16">
        <f>IF('Main Display'!AQ21="HP",'Main Display'!AP21,0)</f>
        <v>0</v>
      </c>
      <c r="Z59" s="16"/>
      <c r="AA59" s="16"/>
      <c r="AB59" s="16">
        <f>IF('Main Display'!AT21="HP",'Main Display'!AS21,0)</f>
        <v>0</v>
      </c>
      <c r="AC59" s="16"/>
      <c r="AD59" s="16"/>
      <c r="AE59" s="16">
        <f>IF('Main Display'!AW21="HP",'Main Display'!AV21,0)</f>
        <v>0</v>
      </c>
      <c r="AF59" s="16"/>
      <c r="AG59" s="16"/>
      <c r="AH59" s="16">
        <f>IF('Main Display'!AZ21="HP",'Main Display'!AY21,0)</f>
        <v>0</v>
      </c>
      <c r="AI59" s="16">
        <f t="shared" si="1"/>
        <v>1302973</v>
      </c>
    </row>
    <row r="60" spans="1:35" ht="12.75">
      <c r="A60" s="13" t="s">
        <v>29</v>
      </c>
      <c r="B60" s="16">
        <f>IF('Main Display'!D$21="LP",'Main Display'!C$21,0)</f>
        <v>0</v>
      </c>
      <c r="C60" s="16">
        <f>IF('Main Display'!G$21="LP",'Main Display'!F$21,0)</f>
        <v>0</v>
      </c>
      <c r="D60" s="16">
        <f>IF('Main Display'!J$21="LP",'Main Display'!I$21,0)</f>
        <v>0</v>
      </c>
      <c r="E60" s="16">
        <f>IF('Main Display'!M$21="LP",'Main Display'!L$21,0)</f>
        <v>14365</v>
      </c>
      <c r="F60" s="16">
        <f>IF('Main Display'!P$21="LP",'Main Display'!O$21,0)</f>
        <v>1920</v>
      </c>
      <c r="G60" s="16">
        <f>IF('Main Display'!S$21="LP",'Main Display'!R$21,0)</f>
        <v>0</v>
      </c>
      <c r="H60" s="16">
        <f>IF('Main Display'!V$21="LP",'Main Display'!U$21,0)</f>
        <v>0</v>
      </c>
      <c r="I60" s="16">
        <f>IF('Main Display'!Y$21="LP",'Main Display'!X$21,0)</f>
        <v>0</v>
      </c>
      <c r="J60" s="16">
        <f>IF('Main Display'!AB$21="LP",'Main Display'!AA$21,0)</f>
        <v>0</v>
      </c>
      <c r="K60" s="16"/>
      <c r="L60" s="16"/>
      <c r="M60" s="16">
        <f>IF('Main Display'!AE$21="LP",'Main Display'!AD$21,0)</f>
        <v>0</v>
      </c>
      <c r="N60" s="16"/>
      <c r="O60" s="16"/>
      <c r="P60" s="16">
        <f>IF('Main Display'!AH$21="LP",'Main Display'!AG$21,0)</f>
        <v>0</v>
      </c>
      <c r="Q60" s="16"/>
      <c r="R60" s="16"/>
      <c r="S60" s="16">
        <f>IF('Main Display'!AK$21="LP",'Main Display'!AJ$21,0)</f>
        <v>0</v>
      </c>
      <c r="T60" s="16"/>
      <c r="U60" s="16"/>
      <c r="V60" s="16">
        <f>IF('Main Display'!AN$21="LP",'Main Display'!AM$21,0)</f>
        <v>0</v>
      </c>
      <c r="W60" s="16"/>
      <c r="X60" s="16"/>
      <c r="Y60" s="16">
        <f>IF('Main Display'!AQ$21="LP",'Main Display'!AP$21,0)</f>
        <v>0</v>
      </c>
      <c r="Z60" s="16"/>
      <c r="AA60" s="16"/>
      <c r="AB60" s="16">
        <f>IF('Main Display'!AT$21="LP",'Main Display'!AS$21,0)</f>
        <v>0</v>
      </c>
      <c r="AC60" s="16"/>
      <c r="AD60" s="16"/>
      <c r="AE60" s="16">
        <f>IF('Main Display'!AW$21="LP",'Main Display'!AV$21,0)</f>
        <v>0</v>
      </c>
      <c r="AF60" s="16"/>
      <c r="AG60" s="16"/>
      <c r="AH60" s="16">
        <f>IF('Main Display'!AZ$21="LP",'Main Display'!AY$21,0)</f>
        <v>0</v>
      </c>
      <c r="AI60" s="16">
        <f t="shared" si="1"/>
        <v>16285</v>
      </c>
    </row>
    <row r="61" spans="1:35" ht="12.75">
      <c r="A61" s="13" t="s">
        <v>31</v>
      </c>
      <c r="B61" s="16">
        <f>IF('Main Display'!D$21="QRP",'Main Display'!C$21,0)</f>
        <v>0</v>
      </c>
      <c r="C61" s="16">
        <f>IF('Main Display'!G$21="QRP",'Main Display'!F$21,0)</f>
        <v>0</v>
      </c>
      <c r="D61" s="16">
        <f>IF('Main Display'!J$21="QRP",'Main Display'!I$21,0)</f>
        <v>0</v>
      </c>
      <c r="E61" s="16">
        <f>IF('Main Display'!M$21="QRP",'Main Display'!L$21,0)</f>
        <v>0</v>
      </c>
      <c r="F61" s="16">
        <f>IF('Main Display'!P$21="QRP",'Main Display'!O$21,0)</f>
        <v>0</v>
      </c>
      <c r="G61" s="16">
        <f>IF('Main Display'!S$21="QRP",'Main Display'!R$21,0)</f>
        <v>0</v>
      </c>
      <c r="H61" s="16">
        <f>IF('Main Display'!V$21="QRP",'Main Display'!U$21,0)</f>
        <v>0</v>
      </c>
      <c r="I61" s="16">
        <f>IF('Main Display'!Y$21="QRP",'Main Display'!X$21,0)</f>
        <v>0</v>
      </c>
      <c r="J61" s="16">
        <f>IF('Main Display'!AB$21="QRP",'Main Display'!AA$21,0)</f>
        <v>0</v>
      </c>
      <c r="K61" s="16"/>
      <c r="L61" s="16"/>
      <c r="M61" s="16">
        <f>IF('Main Display'!AE$21="QRP",'Main Display'!AD$21,0)</f>
        <v>0</v>
      </c>
      <c r="N61" s="16"/>
      <c r="O61" s="16"/>
      <c r="P61" s="16">
        <f>IF('Main Display'!AH$21="QRP",'Main Display'!AG$21,0)</f>
        <v>0</v>
      </c>
      <c r="Q61" s="16"/>
      <c r="R61" s="16"/>
      <c r="S61" s="16">
        <f>IF('Main Display'!AK$21="QRP",'Main Display'!AJ$21,0)</f>
        <v>0</v>
      </c>
      <c r="T61" s="16"/>
      <c r="U61" s="16"/>
      <c r="V61" s="16">
        <f>IF('Main Display'!AN$21="QRP",'Main Display'!AM$21,0)</f>
        <v>0</v>
      </c>
      <c r="W61" s="16"/>
      <c r="X61" s="16"/>
      <c r="Y61" s="16">
        <f>IF('Main Display'!AQ$21="QRP",'Main Display'!AP$21,0)</f>
        <v>0</v>
      </c>
      <c r="Z61" s="16"/>
      <c r="AA61" s="16"/>
      <c r="AB61" s="16">
        <f>IF('Main Display'!AT$21="QRP",'Main Display'!AS$21,0)</f>
        <v>0</v>
      </c>
      <c r="AC61" s="16"/>
      <c r="AD61" s="16"/>
      <c r="AE61" s="16">
        <f>IF('Main Display'!AW$21="QRP",'Main Display'!AV$21,0)</f>
        <v>0</v>
      </c>
      <c r="AF61" s="16"/>
      <c r="AG61" s="16"/>
      <c r="AH61" s="16">
        <f>IF('Main Display'!AZ$21="QRP",'Main Display'!AY$21,0)</f>
        <v>0</v>
      </c>
      <c r="AI61" s="16">
        <f t="shared" si="1"/>
        <v>0</v>
      </c>
    </row>
    <row r="62" spans="1:35" ht="12.75">
      <c r="A62" s="11" t="s">
        <v>49</v>
      </c>
      <c r="B62" s="15">
        <f>IF('Main Display'!D22="HP",'Main Display'!C22,0)</f>
        <v>0</v>
      </c>
      <c r="C62" s="15">
        <f>IF('Main Display'!G22="HP",'Main Display'!F22,0)</f>
        <v>0</v>
      </c>
      <c r="D62" s="15">
        <f>IF('Main Display'!J22="HP",'Main Display'!I22,0)</f>
        <v>0</v>
      </c>
      <c r="E62" s="15">
        <f>IF('Main Display'!M22="HP",'Main Display'!L22,0)</f>
        <v>0</v>
      </c>
      <c r="F62" s="15">
        <f>IF('Main Display'!P22="HP",'Main Display'!O22,0)</f>
        <v>0</v>
      </c>
      <c r="G62" s="15">
        <f>IF('Main Display'!S22="HP",'Main Display'!R22,0)</f>
        <v>0</v>
      </c>
      <c r="H62" s="15">
        <f>IF('Main Display'!V22="HP",'Main Display'!U22,0)</f>
        <v>0</v>
      </c>
      <c r="I62" s="15">
        <f>IF('Main Display'!Y22="HP",'Main Display'!X22,0)</f>
        <v>0</v>
      </c>
      <c r="J62" s="15">
        <f>IF('Main Display'!AB22="HP",'Main Display'!AA22,0)</f>
        <v>0</v>
      </c>
      <c r="K62" s="15"/>
      <c r="L62" s="15"/>
      <c r="M62" s="15">
        <f>IF('Main Display'!AE22="HP",'Main Display'!AD22,0)</f>
        <v>0</v>
      </c>
      <c r="N62" s="15"/>
      <c r="O62" s="15"/>
      <c r="P62" s="15">
        <f>IF('Main Display'!AH22="HP",'Main Display'!AG22,0)</f>
        <v>0</v>
      </c>
      <c r="Q62" s="15"/>
      <c r="R62" s="15"/>
      <c r="S62" s="15">
        <f>IF('Main Display'!AK22="HP",'Main Display'!AJ22,0)</f>
        <v>0</v>
      </c>
      <c r="T62" s="15"/>
      <c r="U62" s="15"/>
      <c r="V62" s="15">
        <f>IF('Main Display'!AN22="HP",'Main Display'!AM22,0)</f>
        <v>0</v>
      </c>
      <c r="W62" s="15"/>
      <c r="X62" s="15"/>
      <c r="Y62" s="15">
        <f>IF('Main Display'!AQ22="HP",'Main Display'!AP22,0)</f>
        <v>0</v>
      </c>
      <c r="Z62" s="15"/>
      <c r="AA62" s="15"/>
      <c r="AB62" s="15">
        <f>IF('Main Display'!AT22="HP",'Main Display'!AS22,0)</f>
        <v>0</v>
      </c>
      <c r="AC62" s="15"/>
      <c r="AD62" s="15"/>
      <c r="AE62" s="15">
        <f>IF('Main Display'!AW22="HP",'Main Display'!AV22,0)</f>
        <v>0</v>
      </c>
      <c r="AF62" s="15"/>
      <c r="AG62" s="15"/>
      <c r="AH62" s="15">
        <f>IF('Main Display'!AZ22="HP",'Main Display'!AY22,0)</f>
        <v>0</v>
      </c>
      <c r="AI62" s="15">
        <f t="shared" si="1"/>
        <v>0</v>
      </c>
    </row>
    <row r="63" spans="1:35" ht="12.75">
      <c r="A63" s="13" t="s">
        <v>29</v>
      </c>
      <c r="B63" s="15">
        <f>IF('Main Display'!D$22="LP",'Main Display'!C$22,0)</f>
        <v>0</v>
      </c>
      <c r="C63" s="15">
        <f>IF('Main Display'!G$22="LP",'Main Display'!F$22,0)</f>
        <v>0</v>
      </c>
      <c r="D63" s="15">
        <f>IF('Main Display'!J$22="LP",'Main Display'!I$22,0)</f>
        <v>0</v>
      </c>
      <c r="E63" s="15">
        <f>IF('Main Display'!M$22="LP",'Main Display'!L$22,0)</f>
        <v>0</v>
      </c>
      <c r="F63" s="15">
        <f>IF('Main Display'!P$22="LP",'Main Display'!O$22,0)</f>
        <v>0</v>
      </c>
      <c r="G63" s="15">
        <f>IF('Main Display'!S$22="LP",'Main Display'!R$22,0)</f>
        <v>0</v>
      </c>
      <c r="H63" s="15">
        <f>IF('Main Display'!V$22="LP",'Main Display'!U$22,0)</f>
        <v>0</v>
      </c>
      <c r="I63" s="15">
        <f>IF('Main Display'!Y$22="LP",'Main Display'!X$22,0)</f>
        <v>0</v>
      </c>
      <c r="J63" s="15">
        <f>IF('Main Display'!AB$22="LP",'Main Display'!AA$22,0)</f>
        <v>0</v>
      </c>
      <c r="K63" s="15"/>
      <c r="L63" s="15"/>
      <c r="M63" s="15">
        <f>IF('Main Display'!AE$22="LP",'Main Display'!AD$22,0)</f>
        <v>0</v>
      </c>
      <c r="N63" s="15"/>
      <c r="O63" s="15"/>
      <c r="P63" s="15">
        <f>IF('Main Display'!AH$22="LP",'Main Display'!AG$22,0)</f>
        <v>0</v>
      </c>
      <c r="Q63" s="15"/>
      <c r="R63" s="15"/>
      <c r="S63" s="15">
        <f>IF('Main Display'!AK$22="LP",'Main Display'!AJ$22,0)</f>
        <v>0</v>
      </c>
      <c r="T63" s="15"/>
      <c r="U63" s="15"/>
      <c r="V63" s="15">
        <f>IF('Main Display'!AN$22="LP",'Main Display'!AM$22,0)</f>
        <v>0</v>
      </c>
      <c r="W63" s="15"/>
      <c r="X63" s="15"/>
      <c r="Y63" s="15">
        <f>IF('Main Display'!AQ$22="LP",'Main Display'!AP$22,0)</f>
        <v>0</v>
      </c>
      <c r="Z63" s="15"/>
      <c r="AA63" s="15"/>
      <c r="AB63" s="15">
        <f>IF('Main Display'!AT$22="LP",'Main Display'!AS$22,0)</f>
        <v>0</v>
      </c>
      <c r="AC63" s="15"/>
      <c r="AD63" s="15"/>
      <c r="AE63" s="15">
        <f>IF('Main Display'!AW$22="LP",'Main Display'!AV$22,0)</f>
        <v>0</v>
      </c>
      <c r="AF63" s="15"/>
      <c r="AG63" s="15"/>
      <c r="AH63" s="15">
        <f>IF('Main Display'!AZ$22="LP",'Main Display'!AY$22,0)</f>
        <v>0</v>
      </c>
      <c r="AI63" s="15">
        <f t="shared" si="1"/>
        <v>0</v>
      </c>
    </row>
    <row r="64" spans="1:35" ht="12.75">
      <c r="A64" s="17" t="s">
        <v>31</v>
      </c>
      <c r="B64" s="15">
        <f>IF('Main Display'!D$22="QRP",'Main Display'!C$22,0)</f>
        <v>0</v>
      </c>
      <c r="C64" s="15">
        <f>IF('Main Display'!G$22="QRP",'Main Display'!F$22,0)</f>
        <v>0</v>
      </c>
      <c r="D64" s="15">
        <f>IF('Main Display'!J$22="QRP",'Main Display'!I$22,0)</f>
        <v>0</v>
      </c>
      <c r="E64" s="15">
        <f>IF('Main Display'!M$22="QRP",'Main Display'!L$22,0)</f>
        <v>0</v>
      </c>
      <c r="F64" s="15">
        <f>IF('Main Display'!P$22="QRP",'Main Display'!O$22,0)</f>
        <v>0</v>
      </c>
      <c r="G64" s="15">
        <f>IF('Main Display'!S$22="QRP",'Main Display'!R$22,0)</f>
        <v>0</v>
      </c>
      <c r="H64" s="15">
        <f>IF('Main Display'!V$22="QRP",'Main Display'!U$22,0)</f>
        <v>0</v>
      </c>
      <c r="I64" s="15">
        <f>IF('Main Display'!Y$22="QRP",'Main Display'!X$22,0)</f>
        <v>0</v>
      </c>
      <c r="J64" s="15">
        <f>IF('Main Display'!AB$22="QRP",'Main Display'!AA$22,0)</f>
        <v>0</v>
      </c>
      <c r="K64" s="15"/>
      <c r="L64" s="15"/>
      <c r="M64" s="15">
        <f>IF('Main Display'!AE$22="QRP",'Main Display'!AD$22,0)</f>
        <v>0</v>
      </c>
      <c r="N64" s="15"/>
      <c r="O64" s="15"/>
      <c r="P64" s="15">
        <f>IF('Main Display'!AH$22="QRP",'Main Display'!AG$22,0)</f>
        <v>0</v>
      </c>
      <c r="Q64" s="15"/>
      <c r="R64" s="15"/>
      <c r="S64" s="15">
        <f>IF('Main Display'!AK$22="QRP",'Main Display'!AJ$22,0)</f>
        <v>0</v>
      </c>
      <c r="T64" s="15"/>
      <c r="U64" s="15"/>
      <c r="V64" s="15">
        <f>IF('Main Display'!AN$22="QRP",'Main Display'!AM$22,0)</f>
        <v>0</v>
      </c>
      <c r="W64" s="15"/>
      <c r="X64" s="15"/>
      <c r="Y64" s="15">
        <f>IF('Main Display'!AQ$22="QRP",'Main Display'!AP$22,0)</f>
        <v>0</v>
      </c>
      <c r="Z64" s="15"/>
      <c r="AA64" s="15"/>
      <c r="AB64" s="15">
        <f>IF('Main Display'!AT$22="QRP",'Main Display'!AS$22,0)</f>
        <v>0</v>
      </c>
      <c r="AC64" s="15"/>
      <c r="AD64" s="15"/>
      <c r="AE64" s="15">
        <f>IF('Main Display'!AW$22="QRP",'Main Display'!AV$22,0)</f>
        <v>0</v>
      </c>
      <c r="AF64" s="15"/>
      <c r="AG64" s="15"/>
      <c r="AH64" s="15">
        <f>IF('Main Display'!AZ$22="QRP",'Main Display'!AY$22,0)</f>
        <v>0</v>
      </c>
      <c r="AI64" s="15">
        <f t="shared" si="1"/>
        <v>0</v>
      </c>
    </row>
    <row r="65" ht="15">
      <c r="A65" s="9"/>
    </row>
    <row r="66" ht="12.75">
      <c r="A66" s="7"/>
    </row>
    <row r="74" ht="12.75">
      <c r="A74" s="103"/>
    </row>
    <row r="75" spans="1:2" ht="12.75">
      <c r="A75" t="s">
        <v>1</v>
      </c>
      <c r="B75" t="s">
        <v>27</v>
      </c>
    </row>
    <row r="76" ht="12.75">
      <c r="B76" t="s">
        <v>29</v>
      </c>
    </row>
    <row r="77" ht="12.75">
      <c r="B77" t="s">
        <v>31</v>
      </c>
    </row>
    <row r="83" spans="1:3" ht="12.75">
      <c r="A83" s="103" t="s">
        <v>80</v>
      </c>
      <c r="B83" s="103" t="s">
        <v>81</v>
      </c>
      <c r="C83">
        <v>0.9</v>
      </c>
    </row>
  </sheetData>
  <sheetProtection/>
  <dataValidations count="1">
    <dataValidation type="textLength" allowBlank="1" showInputMessage="1" showErrorMessage="1" sqref="M1 T1:U1 W1:X1">
      <formula1>1</formula1>
      <formula2>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2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6" width="10.7109375" style="0" customWidth="1"/>
  </cols>
  <sheetData>
    <row r="1" ht="13.5" thickBot="1"/>
    <row r="2" spans="3:6" ht="15.75" thickTop="1">
      <c r="C2" s="120" t="s">
        <v>58</v>
      </c>
      <c r="D2" s="121"/>
      <c r="E2" s="121"/>
      <c r="F2" s="122"/>
    </row>
    <row r="3" spans="3:6" ht="13.5" thickBot="1">
      <c r="C3" s="123" t="s">
        <v>141</v>
      </c>
      <c r="D3" s="124"/>
      <c r="E3" s="124"/>
      <c r="F3" s="125"/>
    </row>
    <row r="4" spans="3:6" ht="13.5" thickTop="1">
      <c r="C4" s="112" t="s">
        <v>56</v>
      </c>
      <c r="D4" s="112" t="s">
        <v>27</v>
      </c>
      <c r="E4" s="112" t="s">
        <v>29</v>
      </c>
      <c r="F4" s="112" t="s">
        <v>31</v>
      </c>
    </row>
    <row r="5" spans="3:6" ht="12.75">
      <c r="C5" s="26" t="str">
        <f>+'Main Display'!B64</f>
        <v>K3IU</v>
      </c>
      <c r="D5" s="27">
        <f>+'Main Display'!D63</f>
        <v>24618737.74</v>
      </c>
      <c r="E5" s="29">
        <f>+'Main Display'!D64</f>
        <v>222982</v>
      </c>
      <c r="F5" s="26">
        <f>+'Main Display'!D65</f>
        <v>0</v>
      </c>
    </row>
    <row r="6" spans="3:6" ht="12.75">
      <c r="C6" s="26" t="str">
        <f>+'Main Display'!E64</f>
        <v>W1WBB</v>
      </c>
      <c r="D6" s="29">
        <f>+'Main Display'!G63</f>
        <v>14880848.04</v>
      </c>
      <c r="E6" s="29">
        <f>+'Main Display'!G64</f>
        <v>772231.55</v>
      </c>
      <c r="F6" s="26">
        <f>+'Main Display'!G65</f>
        <v>0</v>
      </c>
    </row>
    <row r="7" spans="3:6" ht="12.75">
      <c r="C7" s="26" t="str">
        <f>+'Main Display'!H64</f>
        <v>W1AN</v>
      </c>
      <c r="D7" s="29">
        <f>+'Main Display'!J63</f>
        <v>37433242.59</v>
      </c>
      <c r="E7" s="29">
        <f>+'Main Display'!J64</f>
        <v>94533.1</v>
      </c>
      <c r="F7" s="26">
        <f>+'Main Display'!J65</f>
        <v>0</v>
      </c>
    </row>
    <row r="8" spans="3:6" ht="12.75">
      <c r="C8" s="26" t="str">
        <f>+'Main Display'!K64</f>
        <v>KS1J</v>
      </c>
      <c r="D8" s="26">
        <f>+'Main Display'!M63</f>
        <v>351899.6</v>
      </c>
      <c r="E8" s="26">
        <f>+'Main Display'!M64</f>
        <v>3025288.05</v>
      </c>
      <c r="F8" s="26">
        <f>+'Main Display'!M65</f>
        <v>0</v>
      </c>
    </row>
    <row r="9" spans="3:6" ht="12.75">
      <c r="C9" s="26" t="str">
        <f>+'Main Display'!N64</f>
        <v>KA1VMG</v>
      </c>
      <c r="D9" s="26">
        <f>+'Main Display'!P63</f>
        <v>0</v>
      </c>
      <c r="E9" s="26">
        <f>+'Main Display'!P64</f>
        <v>553277.75</v>
      </c>
      <c r="F9" s="26">
        <f>+'Main Display'!P65</f>
        <v>0</v>
      </c>
    </row>
    <row r="10" spans="3:6" ht="12.75">
      <c r="C10" s="26" t="str">
        <f>+'Main Display'!Q64</f>
        <v>K1SD</v>
      </c>
      <c r="D10" s="26">
        <f>+'Main Display'!S63</f>
        <v>14693282.25</v>
      </c>
      <c r="E10" s="26">
        <f>+'Main Display'!S64</f>
        <v>0</v>
      </c>
      <c r="F10" s="26">
        <f>+'Main Display'!S65</f>
        <v>0</v>
      </c>
    </row>
    <row r="11" spans="3:6" ht="12.75">
      <c r="C11" s="26" t="str">
        <f>+'Main Display'!T64</f>
        <v>W1XX</v>
      </c>
      <c r="D11" s="26">
        <f>+'Main Display'!V63</f>
        <v>24645540.64</v>
      </c>
      <c r="E11" s="26">
        <f>+'Main Display'!V64</f>
        <v>0</v>
      </c>
      <c r="F11" s="26">
        <f>+'Main Display'!V65</f>
        <v>0</v>
      </c>
    </row>
    <row r="12" spans="3:6" ht="12.75">
      <c r="C12" s="26" t="str">
        <f>+'Main Display'!W64</f>
        <v>KI1G</v>
      </c>
      <c r="D12" s="26">
        <f>+'Main Display'!Y63</f>
        <v>11166563.9</v>
      </c>
      <c r="E12" s="26">
        <f>+'Main Display'!Y64</f>
        <v>0</v>
      </c>
      <c r="F12" s="26">
        <f>+'Main Display'!Y65</f>
        <v>0</v>
      </c>
    </row>
    <row r="13" spans="3:6" ht="12.75">
      <c r="C13" s="26" t="str">
        <f>+'Main Display'!Z64</f>
        <v>K1DM</v>
      </c>
      <c r="D13" s="26">
        <f>+'Main Display'!AB63</f>
        <v>29559948.990000002</v>
      </c>
      <c r="E13" s="26">
        <f>+'Main Display'!AB64</f>
        <v>0</v>
      </c>
      <c r="F13" s="26">
        <f>+'Main Display'!AB65</f>
        <v>0</v>
      </c>
    </row>
    <row r="14" spans="3:6" ht="12.75">
      <c r="C14" s="26" t="str">
        <f>+'Main Display'!AC64</f>
        <v>KB1RFJ</v>
      </c>
      <c r="D14" s="26">
        <f>+'Main Display'!AE63</f>
        <v>17433220.85</v>
      </c>
      <c r="E14" s="26">
        <f>+'Main Display'!AE64</f>
        <v>0</v>
      </c>
      <c r="F14" s="26">
        <f>+'Main Display'!AE65</f>
        <v>0</v>
      </c>
    </row>
    <row r="15" spans="3:6" ht="12.75">
      <c r="C15" s="26" t="str">
        <f>+'Main Display'!AF64</f>
        <v>NR1H</v>
      </c>
      <c r="D15" s="26">
        <f>+'Main Display'!AH63</f>
        <v>0</v>
      </c>
      <c r="E15" s="26">
        <f>+'Main Display'!AH64</f>
        <v>11088</v>
      </c>
      <c r="F15" s="26">
        <f>+'Main Display'!AH65</f>
        <v>0</v>
      </c>
    </row>
    <row r="16" spans="3:6" ht="12.75">
      <c r="C16" s="26" t="str">
        <f>+'Main Display'!AI64</f>
        <v>KE1J</v>
      </c>
      <c r="D16" s="26">
        <f>+'Main Display'!AK63</f>
        <v>7799093.76</v>
      </c>
      <c r="E16" s="26">
        <f>+'Main Display'!AK64</f>
        <v>0</v>
      </c>
      <c r="F16" s="26">
        <f>+'Main Display'!AK65</f>
        <v>0</v>
      </c>
    </row>
    <row r="17" spans="3:6" ht="12.75">
      <c r="C17" s="26">
        <f>+'Main Display'!AL64</f>
      </c>
      <c r="D17" s="26">
        <f>+'Main Display'!AN63</f>
        <v>0</v>
      </c>
      <c r="E17" s="26">
        <f>+'Main Display'!AN64</f>
        <v>0</v>
      </c>
      <c r="F17" s="26">
        <f>+'Main Display'!AN65</f>
        <v>0</v>
      </c>
    </row>
    <row r="18" spans="3:6" ht="12.75">
      <c r="C18" s="26">
        <f>+'Main Display'!AO64</f>
      </c>
      <c r="D18" s="26">
        <f>+'Main Display'!AQ63</f>
        <v>0</v>
      </c>
      <c r="E18" s="26">
        <f>+'Main Display'!AQ64</f>
        <v>0</v>
      </c>
      <c r="F18" s="26">
        <f>+'Main Display'!AQ65</f>
        <v>0</v>
      </c>
    </row>
    <row r="19" spans="3:6" ht="12.75">
      <c r="C19" s="26">
        <f>+'Main Display'!AR64</f>
      </c>
      <c r="D19" s="26">
        <f>+'Main Display'!AT63</f>
        <v>0</v>
      </c>
      <c r="E19" s="26">
        <f>+'Main Display'!AT64</f>
        <v>0</v>
      </c>
      <c r="F19" s="26">
        <f>+'Main Display'!AT65</f>
        <v>0</v>
      </c>
    </row>
    <row r="20" spans="3:6" ht="12.75">
      <c r="C20" s="28">
        <f>+'Main Display'!AU64</f>
      </c>
      <c r="D20" s="26">
        <f>+'Main Display'!AW63</f>
        <v>0</v>
      </c>
      <c r="E20" s="26">
        <f>+'Main Display'!AW64</f>
        <v>0</v>
      </c>
      <c r="F20" s="26">
        <f>+'Main Display'!AW65</f>
        <v>0</v>
      </c>
    </row>
    <row r="21" spans="3:6" ht="12.75">
      <c r="C21" s="26">
        <f>+'Main Display'!AX64</f>
      </c>
      <c r="D21" s="26">
        <f>+'Main Display'!AZ63</f>
        <v>0</v>
      </c>
      <c r="E21" s="26">
        <f>+'Main Display'!AZ64</f>
        <v>0</v>
      </c>
      <c r="F21" s="26">
        <f>+'Main Display'!AZ65</f>
        <v>0</v>
      </c>
    </row>
    <row r="22" ht="12.75">
      <c r="D22" s="1"/>
    </row>
  </sheetData>
  <sheetProtection/>
  <mergeCells count="2">
    <mergeCell ref="C2:F2"/>
    <mergeCell ref="C3:F3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Quahog Q-munications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Lindholm</dc:creator>
  <cp:keywords/>
  <dc:description/>
  <cp:lastModifiedBy>K3IU</cp:lastModifiedBy>
  <cp:lastPrinted>2015-04-04T12:47:52Z</cp:lastPrinted>
  <dcterms:created xsi:type="dcterms:W3CDTF">2009-08-25T20:30:57Z</dcterms:created>
  <dcterms:modified xsi:type="dcterms:W3CDTF">2016-06-17T23:26:04Z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30187053</vt:i4>
  </property>
  <property fmtid="{D5CDD505-2E9C-101B-9397-08002B2CF9AE}" pid="3" name="_EmailSubject">
    <vt:lpwstr>CTRI Champions Leaderboard</vt:lpwstr>
  </property>
  <property fmtid="{D5CDD505-2E9C-101B-9397-08002B2CF9AE}" pid="4" name="_AuthorEmail">
    <vt:lpwstr>w1xx@cox.net</vt:lpwstr>
  </property>
  <property fmtid="{D5CDD505-2E9C-101B-9397-08002B2CF9AE}" pid="5" name="_AuthorEmailDisplayName">
    <vt:lpwstr>John Lindholm</vt:lpwstr>
  </property>
  <property fmtid="{D5CDD505-2E9C-101B-9397-08002B2CF9AE}" pid="6" name="_ReviewingToolsShownOnce">
    <vt:lpwstr/>
  </property>
</Properties>
</file>